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7400" windowHeight="8385" tabRatio="601" activeTab="0"/>
  </bookViews>
  <sheets>
    <sheet name="WPF" sheetId="1" r:id="rId1"/>
    <sheet name="Przedsięwzięcia" sheetId="2" r:id="rId2"/>
  </sheets>
  <definedNames>
    <definedName name="_xlnm.Print_Area" localSheetId="0">'WPF'!$A$1:$AB$38</definedName>
  </definedNames>
  <calcPr fullCalcOnLoad="1"/>
</workbook>
</file>

<file path=xl/sharedStrings.xml><?xml version="1.0" encoding="utf-8"?>
<sst xmlns="http://schemas.openxmlformats.org/spreadsheetml/2006/main" count="189" uniqueCount="118">
  <si>
    <t>L.p.</t>
  </si>
  <si>
    <t>Wyszczególnienie</t>
  </si>
  <si>
    <t>Dochody ogółem z tego:</t>
  </si>
  <si>
    <t>dochody bieżące</t>
  </si>
  <si>
    <t>dochody majątkowe, w tym</t>
  </si>
  <si>
    <t>ze sprzedaży majątku</t>
  </si>
  <si>
    <t>TAK</t>
  </si>
  <si>
    <t>Inne przychody niezwiązane z zaciągnięciem długu</t>
  </si>
  <si>
    <t>Nazwa przedsięwzięcia i cel</t>
  </si>
  <si>
    <t>jednostka odpowiedzialna lub koordynująca</t>
  </si>
  <si>
    <t>Nazwa i cel przedsięwzięcia</t>
  </si>
  <si>
    <t>okres realizacji (w wierszu program/umowa)</t>
  </si>
  <si>
    <t>Łączne nakłady finansowe</t>
  </si>
  <si>
    <t>Limity wydatków w poszczególnych latach</t>
  </si>
  <si>
    <t>Limit zobowiązań</t>
  </si>
  <si>
    <t>od - do</t>
  </si>
  <si>
    <t>2011 - 2014</t>
  </si>
  <si>
    <t>Plan przed zmianą</t>
  </si>
  <si>
    <t>zmiana Planu</t>
  </si>
  <si>
    <t>Plan po zmianie</t>
  </si>
  <si>
    <t>Opis</t>
  </si>
  <si>
    <t>Wykonanie w %</t>
  </si>
  <si>
    <t>Związek Międzygminny "Schronisko dla zwierząt-SCHRONISKO"  Dz.900 rozdz.90013</t>
  </si>
  <si>
    <r>
      <rPr>
        <b/>
        <u val="single"/>
        <sz val="9"/>
        <rFont val="Arial"/>
        <family val="2"/>
      </rPr>
      <t>NAZWA</t>
    </r>
    <r>
      <rPr>
        <b/>
        <sz val="9"/>
        <rFont val="Arial"/>
        <family val="2"/>
      </rPr>
      <t xml:space="preserve">: Budowa schroniska dla bezdomych zwierząt                </t>
    </r>
    <r>
      <rPr>
        <b/>
        <u val="single"/>
        <sz val="9"/>
        <rFont val="Arial"/>
        <family val="2"/>
      </rPr>
      <t xml:space="preserve">CEL: </t>
    </r>
    <r>
      <rPr>
        <b/>
        <sz val="9"/>
        <rFont val="Arial"/>
        <family val="2"/>
      </rPr>
      <t>zapewnienie  opieki bezdomnym zwierzętom</t>
    </r>
  </si>
  <si>
    <r>
      <t xml:space="preserve">Plan po zmianach na dzień 30.06.2012  </t>
    </r>
    <r>
      <rPr>
        <b/>
        <sz val="12"/>
        <color indexed="8"/>
        <rFont val="Times New Roman"/>
        <family val="1"/>
      </rPr>
      <t>ROK 2016</t>
    </r>
  </si>
  <si>
    <r>
      <t xml:space="preserve">Plan po zmianach na dzień 30.06.2012  </t>
    </r>
    <r>
      <rPr>
        <b/>
        <sz val="12"/>
        <color indexed="8"/>
        <rFont val="Times New Roman"/>
        <family val="1"/>
      </rPr>
      <t>ROK 2017</t>
    </r>
  </si>
  <si>
    <r>
      <t xml:space="preserve">Plan po zmianach na dzień 30.06.2012  </t>
    </r>
    <r>
      <rPr>
        <b/>
        <sz val="12"/>
        <color indexed="8"/>
        <rFont val="Times New Roman"/>
        <family val="1"/>
      </rPr>
      <t>ROK 2018</t>
    </r>
  </si>
  <si>
    <r>
      <t xml:space="preserve">Plan po zmianach na dzień 30.06.2012  </t>
    </r>
    <r>
      <rPr>
        <b/>
        <sz val="12"/>
        <color indexed="8"/>
        <rFont val="Times New Roman"/>
        <family val="1"/>
      </rPr>
      <t>ROK 2019</t>
    </r>
  </si>
  <si>
    <r>
      <t xml:space="preserve">Plan po zmianach na dzień 30.06.2012  </t>
    </r>
    <r>
      <rPr>
        <b/>
        <sz val="12"/>
        <color indexed="8"/>
        <rFont val="Times New Roman"/>
        <family val="1"/>
      </rPr>
      <t>ROK 2020</t>
    </r>
  </si>
  <si>
    <r>
      <t xml:space="preserve">Plan po zmianach na dzień 30.06.2012  </t>
    </r>
    <r>
      <rPr>
        <b/>
        <sz val="12"/>
        <color indexed="8"/>
        <rFont val="Times New Roman"/>
        <family val="1"/>
      </rPr>
      <t>ROK 2021</t>
    </r>
  </si>
  <si>
    <r>
      <t xml:space="preserve">Plan po zmianach na dzień 30.06.2012  </t>
    </r>
    <r>
      <rPr>
        <b/>
        <sz val="12"/>
        <color indexed="8"/>
        <rFont val="Times New Roman"/>
        <family val="1"/>
      </rPr>
      <t>ROK 2022</t>
    </r>
  </si>
  <si>
    <r>
      <t xml:space="preserve">Plan po zmianach na dzień 30.06.2012  </t>
    </r>
    <r>
      <rPr>
        <b/>
        <sz val="12"/>
        <color indexed="8"/>
        <rFont val="Times New Roman"/>
        <family val="1"/>
      </rPr>
      <t>ROK 2023</t>
    </r>
  </si>
  <si>
    <r>
      <t xml:space="preserve">Plan po zmianach na dzień 30.06.2012  </t>
    </r>
    <r>
      <rPr>
        <b/>
        <sz val="12"/>
        <color indexed="8"/>
        <rFont val="Times New Roman"/>
        <family val="1"/>
      </rPr>
      <t>ROK 2024</t>
    </r>
  </si>
  <si>
    <r>
      <t xml:space="preserve">Plan po zmianach na dzień 30.06.2012  </t>
    </r>
    <r>
      <rPr>
        <b/>
        <sz val="12"/>
        <color indexed="8"/>
        <rFont val="Times New Roman"/>
        <family val="1"/>
      </rPr>
      <t>ROK 2025</t>
    </r>
  </si>
  <si>
    <r>
      <t xml:space="preserve">Plan po zmianach na dzień 30.06.2012  </t>
    </r>
    <r>
      <rPr>
        <b/>
        <sz val="12"/>
        <color indexed="8"/>
        <rFont val="Times New Roman"/>
        <family val="1"/>
      </rPr>
      <t>ROK 2026</t>
    </r>
  </si>
  <si>
    <r>
      <t xml:space="preserve">Plan po zmianach na dzień 30.06.2012  </t>
    </r>
    <r>
      <rPr>
        <b/>
        <sz val="12"/>
        <color indexed="8"/>
        <rFont val="Times New Roman"/>
        <family val="1"/>
      </rPr>
      <t>ROK 2027</t>
    </r>
  </si>
  <si>
    <r>
      <t xml:space="preserve">Plan po zmianach na dzień 30.06.2012  </t>
    </r>
    <r>
      <rPr>
        <b/>
        <sz val="12"/>
        <color indexed="8"/>
        <rFont val="Times New Roman"/>
        <family val="1"/>
      </rPr>
      <t>ROK 2028</t>
    </r>
  </si>
  <si>
    <r>
      <t xml:space="preserve">Plan po zmianach na dzień 30.06.2012  </t>
    </r>
    <r>
      <rPr>
        <b/>
        <sz val="12"/>
        <color indexed="8"/>
        <rFont val="Times New Roman"/>
        <family val="1"/>
      </rPr>
      <t>ROK 2029</t>
    </r>
  </si>
  <si>
    <t>1) Programy, projekty lub zadania (razem):</t>
  </si>
  <si>
    <t>a) programy, projekty lub zadania związane z programami realizowanymi z udziałem środków, o których mowa w art. 5 ust. 1 pkt 2 i 3 nufp razem (UE)</t>
  </si>
  <si>
    <t>b) programy, projekty lub zadania związane z umowami partnerstwa publiczno-prawnego razem (UPPP)</t>
  </si>
  <si>
    <t>Wydatki ogółem</t>
  </si>
  <si>
    <t>Wydatki bieżące</t>
  </si>
  <si>
    <t>1.1</t>
  </si>
  <si>
    <t>1.2</t>
  </si>
  <si>
    <t>1.2.1</t>
  </si>
  <si>
    <t>2.1</t>
  </si>
  <si>
    <t>2.2</t>
  </si>
  <si>
    <t>Wydatki majątkowe</t>
  </si>
  <si>
    <t>Wynik budżetu</t>
  </si>
  <si>
    <t>Przychody budżetu</t>
  </si>
  <si>
    <t>4.1</t>
  </si>
  <si>
    <t>Nadwyżka budżetowa z lat ubiegłych w tym:</t>
  </si>
  <si>
    <t>4.1.1</t>
  </si>
  <si>
    <t>4.2.</t>
  </si>
  <si>
    <t>Wolne środki</t>
  </si>
  <si>
    <t>4.3</t>
  </si>
  <si>
    <t>Kredyty, pożyczki</t>
  </si>
  <si>
    <t>4.4</t>
  </si>
  <si>
    <t xml:space="preserve">Rozchody budżetu </t>
  </si>
  <si>
    <t>Kwota długu</t>
  </si>
  <si>
    <t>6.1</t>
  </si>
  <si>
    <t>łączna kwota wyłączeń z ograniczeń długu  art. 170 ust. 3  ufp z 2005 r. oraz art. 36</t>
  </si>
  <si>
    <t>6.2</t>
  </si>
  <si>
    <t>Wskaźnik zadłużenia do dochodów ogółem określony w art.. 170 ufp z 2005r., bez uwzględniania wyłączeń określonych w pkt. 6.1</t>
  </si>
  <si>
    <t>Relacja zrównoważenia wydatków bieżących, o których mowa w art.. 242 ustawy</t>
  </si>
  <si>
    <t>7.1</t>
  </si>
  <si>
    <t>Różnica między dochodami bieżącymi a wydatkami bieżacymi</t>
  </si>
  <si>
    <t>8.</t>
  </si>
  <si>
    <t>Wskaźniki spłaty zobowiązań</t>
  </si>
  <si>
    <t>9.</t>
  </si>
  <si>
    <t>9.2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</si>
  <si>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</si>
  <si>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</t>
  </si>
  <si>
    <t>Informacje uzupełniające o wybranych rodzajach wydatków budżetowych</t>
  </si>
  <si>
    <t>11.1</t>
  </si>
  <si>
    <t>Wydatki bieżące na wynagrodzenia i skł.od nich naliczane</t>
  </si>
  <si>
    <t>11.2</t>
  </si>
  <si>
    <t>Wydatki związane z funkcjonowaniem organów jednostki samorządu terytorialnego</t>
  </si>
  <si>
    <t>11.3</t>
  </si>
  <si>
    <t>11.3.1</t>
  </si>
  <si>
    <t>bieżące</t>
  </si>
  <si>
    <t>11.3.2</t>
  </si>
  <si>
    <t>majątkowe</t>
  </si>
  <si>
    <t>na pokrycie deficytu</t>
  </si>
  <si>
    <t>X</t>
  </si>
  <si>
    <t>2011 - 2015</t>
  </si>
  <si>
    <t>c) projekty lub zadania pozostałe inne niż wymienione w lit. a i b razem (Programy pozostałe)</t>
  </si>
  <si>
    <t>9.1.</t>
  </si>
  <si>
    <t>INFORMACJA Z PRZEBIEGU REALIZACJI PRZEDSIĘWZIĘĆ ZA I  PÓŁROCZE  2014 ROK -  ZESTAWINIE  TABALARYCZNE</t>
  </si>
  <si>
    <t>załącznik Nr 5 do sprawozdania za I półrocze 2014 rok</t>
  </si>
  <si>
    <t>Wydatki wykonane  w 2014 roku</t>
  </si>
  <si>
    <t xml:space="preserve"> Inwestycja w trakcie realizacji. Płatności nastąpią w II półroczu 2014 r.</t>
  </si>
  <si>
    <t>wydatki w latach poprzednich (2011-2013)</t>
  </si>
  <si>
    <t>Dopuszczalny wskaźnik spłaty zobowiązań określony w art. 243 ustawy, po uwzględnieniu ustawowych wyłączeń, obliczony w oparciu o wykonanie roku poprzedzającego pierwszy rok  prognozy (wskaźnik ustalony w oparciu o średnią artytmetyczną z 3 poprzednich lat)</t>
  </si>
  <si>
    <t>Dopuszczalny wskaźnik spłaty zobowiązań określony w art. 243 ustawy, po uwzględnieniu ustawowych wyłączeń obliczony w oparciu o plan 3 kwartału roku poprzedzającego pierwszy rok prognozy (wskaźnik ustalony w oparciu o średnią arytmetyczną z 3 poprzednich lat)</t>
  </si>
  <si>
    <t>Wydatki objęte limitem art.. 226 ust. 3 pkt 4ustawy, z tego:</t>
  </si>
  <si>
    <t>11.4</t>
  </si>
  <si>
    <t>Wydatki inwestycyjne kontynuowane</t>
  </si>
  <si>
    <t>11.5</t>
  </si>
  <si>
    <t>Nowe wydatki inwestycyjne</t>
  </si>
  <si>
    <t>11.6</t>
  </si>
  <si>
    <t>Wydatki majątkowe w formie dotacji</t>
  </si>
  <si>
    <t>NIE</t>
  </si>
  <si>
    <t>załącznik Nr 4 do sprawozdania za I półrocze  2016 rok</t>
  </si>
  <si>
    <r>
      <t>I</t>
    </r>
    <r>
      <rPr>
        <b/>
        <sz val="11"/>
        <color indexed="8"/>
        <rFont val="Czcionka tekstu podstawowego"/>
        <family val="0"/>
      </rPr>
      <t>NFORMACJA O KSZTAŁTOWANIU SIĘ WIELOLETNIEJ PROGNOZY FINANSOWEJ ZWIĄZKU MIEDZYGMINNEGO "SCHRONISKO DLA ZWIERZĄT "   ZA I PÓŁROCZE  2016 ROKU- ZESTAWIENIE TABELARYCZNE</t>
    </r>
  </si>
  <si>
    <r>
      <t>Plan po zmianach na dzień 30.06.2016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ROK 2016</t>
    </r>
  </si>
  <si>
    <r>
      <t xml:space="preserve">Plan po zmianach na dzień 30.06.2016  </t>
    </r>
    <r>
      <rPr>
        <b/>
        <sz val="12"/>
        <color indexed="8"/>
        <rFont val="Times New Roman"/>
        <family val="1"/>
      </rPr>
      <t>ROK 2017</t>
    </r>
  </si>
  <si>
    <r>
      <t xml:space="preserve">Plan po zmianach na dzień 30.06.2016  </t>
    </r>
    <r>
      <rPr>
        <b/>
        <sz val="12"/>
        <color indexed="8"/>
        <rFont val="Times New Roman"/>
        <family val="1"/>
      </rPr>
      <t>ROK 2018</t>
    </r>
  </si>
  <si>
    <r>
      <t xml:space="preserve">Plan po zmianach na dzień 30.06.2016  </t>
    </r>
    <r>
      <rPr>
        <b/>
        <sz val="12"/>
        <color indexed="8"/>
        <rFont val="Times New Roman"/>
        <family val="1"/>
      </rPr>
      <t>ROK 2019</t>
    </r>
  </si>
  <si>
    <r>
      <t xml:space="preserve">Plan po zmianach na dzień 30.06.2016  </t>
    </r>
    <r>
      <rPr>
        <b/>
        <sz val="12"/>
        <color indexed="8"/>
        <rFont val="Times New Roman"/>
        <family val="1"/>
      </rPr>
      <t>ROK 2020</t>
    </r>
  </si>
  <si>
    <r>
      <t xml:space="preserve">Plan po zmianach na dzień 30.06.2016  </t>
    </r>
    <r>
      <rPr>
        <b/>
        <sz val="12"/>
        <color indexed="8"/>
        <rFont val="Times New Roman"/>
        <family val="1"/>
      </rPr>
      <t>ROK 2021</t>
    </r>
  </si>
  <si>
    <r>
      <t xml:space="preserve">Plan po zmianach na dzień 30.06.2016  </t>
    </r>
    <r>
      <rPr>
        <b/>
        <sz val="12"/>
        <color indexed="8"/>
        <rFont val="Times New Roman"/>
        <family val="1"/>
      </rPr>
      <t>ROK 2022</t>
    </r>
  </si>
  <si>
    <r>
      <t xml:space="preserve">Plan po zmianach na dzień 30.06.2016  </t>
    </r>
    <r>
      <rPr>
        <b/>
        <sz val="12"/>
        <color indexed="8"/>
        <rFont val="Times New Roman"/>
        <family val="1"/>
      </rPr>
      <t>ROK 2023</t>
    </r>
  </si>
  <si>
    <r>
      <t xml:space="preserve">Plan po zmianach na dzień 30.06.2016  </t>
    </r>
    <r>
      <rPr>
        <b/>
        <sz val="12"/>
        <color indexed="8"/>
        <rFont val="Times New Roman"/>
        <family val="1"/>
      </rPr>
      <t>ROK 2024</t>
    </r>
  </si>
  <si>
    <r>
      <t xml:space="preserve">Plan po zmianach na dzień 30.06.2016  </t>
    </r>
    <r>
      <rPr>
        <b/>
        <sz val="12"/>
        <color indexed="8"/>
        <rFont val="Times New Roman"/>
        <family val="1"/>
      </rPr>
      <t>ROK 2025</t>
    </r>
  </si>
  <si>
    <t xml:space="preserve">Plan na dzień uchwalenia WPF   na ROK 2016  Uchwała Zgromaszenia Nr V/17/2015 z dnia 15.12.2015 </t>
  </si>
  <si>
    <t>Zmiany z dnia 28.06.2016 Uchwała Zgromadzenia  Nr  VII/24/2016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</si>
</sst>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#,##0.000"/>
    <numFmt numFmtId="171" formatCode="#,##0.0000"/>
    <numFmt numFmtId="172" formatCode="#,##0.00\ _z_ł"/>
    <numFmt numFmtId="173" formatCode="0.0%"/>
    <numFmt numFmtId="174" formatCode="[$-415]d\ mmmm\ yyyy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color indexed="53"/>
      <name val="Arial"/>
      <family val="2"/>
    </font>
    <font>
      <b/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b/>
      <sz val="9"/>
      <color indexed="10"/>
      <name val="Arial"/>
      <family val="2"/>
    </font>
    <font>
      <b/>
      <sz val="9"/>
      <color indexed="30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0"/>
      <color rgb="FF000000"/>
      <name val="Times New Roman"/>
      <family val="1"/>
    </font>
    <font>
      <b/>
      <sz val="9"/>
      <color rgb="FFFF0000"/>
      <name val="Arial"/>
      <family val="2"/>
    </font>
    <font>
      <b/>
      <sz val="9"/>
      <color rgb="FF0070C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 horizontal="right"/>
    </xf>
    <xf numFmtId="10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164" fontId="2" fillId="33" borderId="10" xfId="0" applyNumberFormat="1" applyFont="1" applyFill="1" applyBorder="1" applyAlignment="1">
      <alignment horizontal="right"/>
    </xf>
    <xf numFmtId="10" fontId="2" fillId="33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164" fontId="2" fillId="34" borderId="10" xfId="0" applyNumberFormat="1" applyFont="1" applyFill="1" applyBorder="1" applyAlignment="1">
      <alignment horizontal="right"/>
    </xf>
    <xf numFmtId="0" fontId="58" fillId="0" borderId="0" xfId="0" applyFont="1" applyAlignment="1">
      <alignment wrapText="1"/>
    </xf>
    <xf numFmtId="0" fontId="8" fillId="0" borderId="0" xfId="52" applyFont="1">
      <alignment/>
      <protection/>
    </xf>
    <xf numFmtId="0" fontId="9" fillId="0" borderId="0" xfId="52" applyFont="1">
      <alignment/>
      <protection/>
    </xf>
    <xf numFmtId="0" fontId="7" fillId="0" borderId="0" xfId="52">
      <alignment/>
      <protection/>
    </xf>
    <xf numFmtId="0" fontId="11" fillId="0" borderId="0" xfId="52" applyFont="1">
      <alignment/>
      <protection/>
    </xf>
    <xf numFmtId="0" fontId="7" fillId="0" borderId="0" xfId="52" applyFont="1" applyBorder="1" applyAlignment="1">
      <alignment horizontal="center"/>
      <protection/>
    </xf>
    <xf numFmtId="0" fontId="10" fillId="0" borderId="0" xfId="52" applyFont="1" applyBorder="1" applyAlignment="1">
      <alignment/>
      <protection/>
    </xf>
    <xf numFmtId="0" fontId="7" fillId="0" borderId="0" xfId="52" applyFont="1" applyAlignment="1">
      <alignment horizontal="center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/>
      <protection/>
    </xf>
    <xf numFmtId="0" fontId="12" fillId="0" borderId="10" xfId="52" applyFont="1" applyBorder="1" applyAlignment="1">
      <alignment wrapText="1"/>
      <protection/>
    </xf>
    <xf numFmtId="0" fontId="14" fillId="0" borderId="10" xfId="52" applyFont="1" applyBorder="1" applyAlignment="1">
      <alignment horizontal="center" vertical="center" wrapText="1"/>
      <protection/>
    </xf>
    <xf numFmtId="4" fontId="14" fillId="0" borderId="10" xfId="52" applyNumberFormat="1" applyFont="1" applyBorder="1" applyAlignment="1">
      <alignment vertical="center"/>
      <protection/>
    </xf>
    <xf numFmtId="4" fontId="14" fillId="35" borderId="10" xfId="52" applyNumberFormat="1" applyFont="1" applyFill="1" applyBorder="1" applyAlignment="1">
      <alignment vertical="center"/>
      <protection/>
    </xf>
    <xf numFmtId="0" fontId="12" fillId="0" borderId="10" xfId="52" applyFont="1" applyBorder="1">
      <alignment/>
      <protection/>
    </xf>
    <xf numFmtId="0" fontId="12" fillId="0" borderId="10" xfId="52" applyFont="1" applyBorder="1" applyAlignment="1">
      <alignment horizontal="center" vertical="center"/>
      <protection/>
    </xf>
    <xf numFmtId="4" fontId="12" fillId="0" borderId="10" xfId="52" applyNumberFormat="1" applyFont="1" applyBorder="1">
      <alignment/>
      <protection/>
    </xf>
    <xf numFmtId="0" fontId="59" fillId="0" borderId="10" xfId="52" applyFont="1" applyBorder="1" applyAlignment="1">
      <alignment wrapText="1"/>
      <protection/>
    </xf>
    <xf numFmtId="0" fontId="59" fillId="0" borderId="10" xfId="52" applyFont="1" applyBorder="1" applyAlignment="1">
      <alignment horizontal="center" vertical="center" wrapText="1"/>
      <protection/>
    </xf>
    <xf numFmtId="4" fontId="59" fillId="0" borderId="10" xfId="52" applyNumberFormat="1" applyFont="1" applyBorder="1" applyAlignment="1">
      <alignment vertical="center"/>
      <protection/>
    </xf>
    <xf numFmtId="4" fontId="59" fillId="0" borderId="10" xfId="52" applyNumberFormat="1" applyFont="1" applyBorder="1" applyAlignment="1">
      <alignment/>
      <protection/>
    </xf>
    <xf numFmtId="4" fontId="59" fillId="35" borderId="10" xfId="52" applyNumberFormat="1" applyFont="1" applyFill="1" applyBorder="1" applyAlignment="1">
      <alignment/>
      <protection/>
    </xf>
    <xf numFmtId="0" fontId="60" fillId="0" borderId="10" xfId="52" applyFont="1" applyBorder="1">
      <alignment/>
      <protection/>
    </xf>
    <xf numFmtId="0" fontId="60" fillId="0" borderId="10" xfId="52" applyFont="1" applyBorder="1" applyAlignment="1">
      <alignment horizontal="center" vertical="center"/>
      <protection/>
    </xf>
    <xf numFmtId="4" fontId="60" fillId="0" borderId="10" xfId="52" applyNumberFormat="1" applyFont="1" applyBorder="1">
      <alignment/>
      <protection/>
    </xf>
    <xf numFmtId="3" fontId="60" fillId="0" borderId="10" xfId="52" applyNumberFormat="1" applyFont="1" applyBorder="1">
      <alignment/>
      <protection/>
    </xf>
    <xf numFmtId="4" fontId="60" fillId="0" borderId="10" xfId="52" applyNumberFormat="1" applyFont="1" applyBorder="1" applyAlignment="1">
      <alignment/>
      <protection/>
    </xf>
    <xf numFmtId="4" fontId="60" fillId="35" borderId="10" xfId="52" applyNumberFormat="1" applyFont="1" applyFill="1" applyBorder="1" applyAlignment="1">
      <alignment/>
      <protection/>
    </xf>
    <xf numFmtId="0" fontId="12" fillId="0" borderId="10" xfId="52" applyFont="1" applyBorder="1" applyAlignment="1">
      <alignment vertical="center" wrapText="1"/>
      <protection/>
    </xf>
    <xf numFmtId="10" fontId="2" fillId="34" borderId="10" xfId="0" applyNumberFormat="1" applyFont="1" applyFill="1" applyBorder="1" applyAlignment="1">
      <alignment horizontal="right"/>
    </xf>
    <xf numFmtId="0" fontId="12" fillId="0" borderId="11" xfId="52" applyFont="1" applyBorder="1" applyAlignment="1">
      <alignment horizontal="center"/>
      <protection/>
    </xf>
    <xf numFmtId="4" fontId="12" fillId="0" borderId="10" xfId="52" applyNumberFormat="1" applyFont="1" applyBorder="1" applyAlignment="1">
      <alignment vertical="center" wrapText="1"/>
      <protection/>
    </xf>
    <xf numFmtId="4" fontId="12" fillId="35" borderId="10" xfId="52" applyNumberFormat="1" applyFont="1" applyFill="1" applyBorder="1" applyAlignment="1">
      <alignment vertical="center" wrapText="1"/>
      <protection/>
    </xf>
    <xf numFmtId="4" fontId="12" fillId="35" borderId="10" xfId="52" applyNumberFormat="1" applyFont="1" applyFill="1" applyBorder="1">
      <alignment/>
      <protection/>
    </xf>
    <xf numFmtId="10" fontId="14" fillId="35" borderId="10" xfId="55" applyNumberFormat="1" applyFont="1" applyFill="1" applyBorder="1" applyAlignment="1">
      <alignment vertical="center"/>
    </xf>
    <xf numFmtId="0" fontId="11" fillId="0" borderId="10" xfId="52" applyFont="1" applyBorder="1">
      <alignment/>
      <protection/>
    </xf>
    <xf numFmtId="0" fontId="15" fillId="0" borderId="10" xfId="0" applyFont="1" applyBorder="1" applyAlignment="1">
      <alignment wrapText="1"/>
    </xf>
    <xf numFmtId="164" fontId="15" fillId="33" borderId="10" xfId="0" applyNumberFormat="1" applyFont="1" applyFill="1" applyBorder="1" applyAlignment="1">
      <alignment horizontal="right"/>
    </xf>
    <xf numFmtId="164" fontId="15" fillId="0" borderId="10" xfId="0" applyNumberFormat="1" applyFont="1" applyBorder="1" applyAlignment="1">
      <alignment horizontal="right"/>
    </xf>
    <xf numFmtId="164" fontId="15" fillId="34" borderId="10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61" fillId="0" borderId="12" xfId="0" applyFont="1" applyBorder="1" applyAlignment="1">
      <alignment horizontal="left" vertical="center" wrapText="1" indent="1"/>
    </xf>
    <xf numFmtId="0" fontId="61" fillId="0" borderId="12" xfId="0" applyFont="1" applyBorder="1" applyAlignment="1">
      <alignment horizontal="left" vertical="center" wrapText="1" indent="2"/>
    </xf>
    <xf numFmtId="0" fontId="62" fillId="0" borderId="13" xfId="0" applyFont="1" applyBorder="1" applyAlignment="1">
      <alignment vertical="center" wrapText="1"/>
    </xf>
    <xf numFmtId="10" fontId="2" fillId="33" borderId="10" xfId="55" applyNumberFormat="1" applyFont="1" applyFill="1" applyBorder="1" applyAlignment="1">
      <alignment horizontal="right"/>
    </xf>
    <xf numFmtId="10" fontId="2" fillId="0" borderId="10" xfId="55" applyNumberFormat="1" applyFont="1" applyBorder="1" applyAlignment="1">
      <alignment horizontal="right"/>
    </xf>
    <xf numFmtId="10" fontId="2" fillId="34" borderId="10" xfId="55" applyNumberFormat="1" applyFont="1" applyFill="1" applyBorder="1" applyAlignment="1">
      <alignment horizontal="right"/>
    </xf>
    <xf numFmtId="164" fontId="15" fillId="33" borderId="10" xfId="0" applyNumberFormat="1" applyFont="1" applyFill="1" applyBorder="1" applyAlignment="1">
      <alignment horizontal="center" vertical="center"/>
    </xf>
    <xf numFmtId="164" fontId="15" fillId="34" borderId="10" xfId="0" applyNumberFormat="1" applyFont="1" applyFill="1" applyBorder="1" applyAlignment="1">
      <alignment horizontal="center" vertical="center"/>
    </xf>
    <xf numFmtId="10" fontId="15" fillId="33" borderId="10" xfId="0" applyNumberFormat="1" applyFont="1" applyFill="1" applyBorder="1" applyAlignment="1">
      <alignment horizontal="center" vertical="center"/>
    </xf>
    <xf numFmtId="10" fontId="15" fillId="34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right"/>
    </xf>
    <xf numFmtId="2" fontId="2" fillId="34" borderId="10" xfId="0" applyNumberFormat="1" applyFont="1" applyFill="1" applyBorder="1" applyAlignment="1">
      <alignment horizontal="right"/>
    </xf>
    <xf numFmtId="164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12" fillId="35" borderId="10" xfId="52" applyFont="1" applyFill="1" applyBorder="1" applyAlignment="1">
      <alignment horizontal="center" vertical="center" wrapText="1"/>
      <protection/>
    </xf>
    <xf numFmtId="0" fontId="12" fillId="0" borderId="17" xfId="52" applyFont="1" applyBorder="1" applyAlignment="1">
      <alignment horizontal="center" vertical="center"/>
      <protection/>
    </xf>
    <xf numFmtId="0" fontId="12" fillId="0" borderId="11" xfId="52" applyFont="1" applyBorder="1" applyAlignment="1">
      <alignment horizontal="center" vertical="center"/>
      <protection/>
    </xf>
    <xf numFmtId="0" fontId="12" fillId="0" borderId="14" xfId="52" applyFont="1" applyBorder="1" applyAlignment="1">
      <alignment horizontal="center" vertical="center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10" fillId="0" borderId="18" xfId="52" applyFont="1" applyBorder="1" applyAlignment="1">
      <alignment horizontal="center" vertical="center" wrapText="1"/>
      <protection/>
    </xf>
    <xf numFmtId="0" fontId="7" fillId="0" borderId="0" xfId="52" applyBorder="1" applyAlignment="1">
      <alignment horizontal="center" vertical="center" wrapText="1"/>
      <protection/>
    </xf>
    <xf numFmtId="0" fontId="12" fillId="0" borderId="10" xfId="52" applyFont="1" applyBorder="1" applyAlignment="1">
      <alignment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164" fontId="38" fillId="34" borderId="10" xfId="0" applyNumberFormat="1" applyFont="1" applyFill="1" applyBorder="1" applyAlignment="1">
      <alignment horizontal="righ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3"/>
  <sheetViews>
    <sheetView tabSelected="1" zoomScalePageLayoutView="0" workbookViewId="0" topLeftCell="A10">
      <selection activeCell="D21" sqref="D21"/>
    </sheetView>
  </sheetViews>
  <sheetFormatPr defaultColWidth="8.796875" defaultRowHeight="14.25"/>
  <cols>
    <col min="1" max="1" width="4.59765625" style="5" customWidth="1"/>
    <col min="2" max="2" width="37.8984375" style="3" customWidth="1"/>
    <col min="3" max="3" width="18.3984375" style="10" customWidth="1"/>
    <col min="4" max="4" width="16.59765625" style="0" customWidth="1"/>
    <col min="5" max="5" width="15.19921875" style="0" customWidth="1"/>
    <col min="6" max="6" width="14.69921875" style="10" customWidth="1"/>
    <col min="7" max="7" width="14.3984375" style="0" customWidth="1"/>
    <col min="8" max="8" width="13.19921875" style="0" customWidth="1"/>
    <col min="9" max="22" width="11.5" style="0" hidden="1" customWidth="1"/>
    <col min="23" max="24" width="14.19921875" style="0" customWidth="1"/>
    <col min="25" max="25" width="15.69921875" style="0" customWidth="1"/>
    <col min="26" max="26" width="17.19921875" style="0" customWidth="1"/>
    <col min="27" max="27" width="15.3984375" style="0" customWidth="1"/>
    <col min="28" max="28" width="14.09765625" style="0" customWidth="1"/>
  </cols>
  <sheetData>
    <row r="1" spans="3:28" ht="24.75" customHeight="1">
      <c r="C1" s="15"/>
      <c r="E1" s="20" t="s">
        <v>104</v>
      </c>
      <c r="F1" s="15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2:12" ht="44.25" customHeight="1">
      <c r="B2" s="77" t="s">
        <v>105</v>
      </c>
      <c r="C2" s="77"/>
      <c r="D2" s="77"/>
      <c r="E2" s="77"/>
      <c r="F2" s="77"/>
      <c r="G2" s="77"/>
      <c r="H2" s="77"/>
      <c r="I2" s="77"/>
      <c r="J2" s="18"/>
      <c r="K2" s="18"/>
      <c r="L2" s="18"/>
    </row>
    <row r="3" spans="3:6" ht="8.25" customHeight="1">
      <c r="C3" s="15"/>
      <c r="F3" s="15"/>
    </row>
    <row r="4" spans="1:28" s="5" customFormat="1" ht="80.25" customHeight="1">
      <c r="A4" s="19" t="s">
        <v>0</v>
      </c>
      <c r="B4" s="9" t="s">
        <v>1</v>
      </c>
      <c r="C4" s="11" t="s">
        <v>116</v>
      </c>
      <c r="D4" s="9" t="s">
        <v>117</v>
      </c>
      <c r="E4" s="9" t="s">
        <v>106</v>
      </c>
      <c r="F4" s="9" t="s">
        <v>107</v>
      </c>
      <c r="G4" s="9" t="s">
        <v>108</v>
      </c>
      <c r="H4" s="9" t="s">
        <v>109</v>
      </c>
      <c r="I4" s="9" t="s">
        <v>24</v>
      </c>
      <c r="J4" s="9" t="s">
        <v>25</v>
      </c>
      <c r="K4" s="9" t="s">
        <v>26</v>
      </c>
      <c r="L4" s="9" t="s">
        <v>27</v>
      </c>
      <c r="M4" s="9" t="s">
        <v>28</v>
      </c>
      <c r="N4" s="9" t="s">
        <v>29</v>
      </c>
      <c r="O4" s="9" t="s">
        <v>30</v>
      </c>
      <c r="P4" s="9" t="s">
        <v>31</v>
      </c>
      <c r="Q4" s="9" t="s">
        <v>32</v>
      </c>
      <c r="R4" s="9" t="s">
        <v>33</v>
      </c>
      <c r="S4" s="9" t="s">
        <v>34</v>
      </c>
      <c r="T4" s="9" t="s">
        <v>35</v>
      </c>
      <c r="U4" s="9" t="s">
        <v>36</v>
      </c>
      <c r="V4" s="9" t="s">
        <v>37</v>
      </c>
      <c r="W4" s="9" t="s">
        <v>110</v>
      </c>
      <c r="X4" s="9" t="s">
        <v>111</v>
      </c>
      <c r="Y4" s="9" t="s">
        <v>112</v>
      </c>
      <c r="Z4" s="9" t="s">
        <v>113</v>
      </c>
      <c r="AA4" s="9" t="s">
        <v>114</v>
      </c>
      <c r="AB4" s="9" t="s">
        <v>115</v>
      </c>
    </row>
    <row r="5" spans="1:28" s="62" customFormat="1" ht="15">
      <c r="A5" s="76">
        <v>1</v>
      </c>
      <c r="B5" s="58" t="s">
        <v>2</v>
      </c>
      <c r="C5" s="59">
        <f aca="true" t="shared" si="0" ref="C5:V5">SUM(C6:C7)</f>
        <v>2071234</v>
      </c>
      <c r="D5" s="60">
        <f t="shared" si="0"/>
        <v>13861.969999999994</v>
      </c>
      <c r="E5" s="60">
        <f t="shared" si="0"/>
        <v>2085095.97</v>
      </c>
      <c r="F5" s="61">
        <f>SUM(F6:F7)</f>
        <v>1300000</v>
      </c>
      <c r="G5" s="60">
        <f t="shared" si="0"/>
        <v>1300000</v>
      </c>
      <c r="H5" s="60">
        <f t="shared" si="0"/>
        <v>1300000</v>
      </c>
      <c r="I5" s="60">
        <f t="shared" si="0"/>
        <v>1200000</v>
      </c>
      <c r="J5" s="60">
        <f t="shared" si="0"/>
        <v>1200000</v>
      </c>
      <c r="K5" s="60">
        <f t="shared" si="0"/>
        <v>1400000</v>
      </c>
      <c r="L5" s="60">
        <f t="shared" si="0"/>
        <v>1500000</v>
      </c>
      <c r="M5" s="60">
        <f t="shared" si="0"/>
        <v>1500000</v>
      </c>
      <c r="N5" s="60">
        <f t="shared" si="0"/>
        <v>1500000</v>
      </c>
      <c r="O5" s="60">
        <f t="shared" si="0"/>
        <v>1500000</v>
      </c>
      <c r="P5" s="60">
        <f t="shared" si="0"/>
        <v>1500000</v>
      </c>
      <c r="Q5" s="60">
        <f t="shared" si="0"/>
        <v>1500000</v>
      </c>
      <c r="R5" s="60">
        <f t="shared" si="0"/>
        <v>1500000</v>
      </c>
      <c r="S5" s="60">
        <f t="shared" si="0"/>
        <v>1500000</v>
      </c>
      <c r="T5" s="60">
        <f t="shared" si="0"/>
        <v>1500000</v>
      </c>
      <c r="U5" s="60">
        <f t="shared" si="0"/>
        <v>1500000</v>
      </c>
      <c r="V5" s="60">
        <f t="shared" si="0"/>
        <v>1500000</v>
      </c>
      <c r="W5" s="60">
        <f aca="true" t="shared" si="1" ref="W5:AB5">SUM(W6:W7)</f>
        <v>1300000</v>
      </c>
      <c r="X5" s="60">
        <f t="shared" si="1"/>
        <v>1300000</v>
      </c>
      <c r="Y5" s="60">
        <f t="shared" si="1"/>
        <v>1300000</v>
      </c>
      <c r="Z5" s="60">
        <f t="shared" si="1"/>
        <v>1300000</v>
      </c>
      <c r="AA5" s="60">
        <f t="shared" si="1"/>
        <v>1300000</v>
      </c>
      <c r="AB5" s="60">
        <f t="shared" si="1"/>
        <v>1300000</v>
      </c>
    </row>
    <row r="6" spans="1:28" ht="14.25">
      <c r="A6" s="19" t="s">
        <v>43</v>
      </c>
      <c r="B6" s="6" t="s">
        <v>3</v>
      </c>
      <c r="C6" s="12">
        <v>2071234</v>
      </c>
      <c r="D6" s="7">
        <v>-60971.87</v>
      </c>
      <c r="E6" s="7">
        <f>C6+D6</f>
        <v>2010262.13</v>
      </c>
      <c r="F6" s="21">
        <v>1300000</v>
      </c>
      <c r="G6" s="7">
        <v>1300000</v>
      </c>
      <c r="H6" s="7">
        <v>1300000</v>
      </c>
      <c r="I6" s="7">
        <v>1200000</v>
      </c>
      <c r="J6" s="7">
        <v>1200000</v>
      </c>
      <c r="K6" s="7">
        <v>1400000</v>
      </c>
      <c r="L6" s="7">
        <v>1500000</v>
      </c>
      <c r="M6" s="7">
        <v>1500000</v>
      </c>
      <c r="N6" s="7">
        <v>1500000</v>
      </c>
      <c r="O6" s="7">
        <v>1500000</v>
      </c>
      <c r="P6" s="7">
        <v>1500000</v>
      </c>
      <c r="Q6" s="7">
        <v>1500000</v>
      </c>
      <c r="R6" s="7">
        <v>1500000</v>
      </c>
      <c r="S6" s="7">
        <v>1500000</v>
      </c>
      <c r="T6" s="7">
        <v>1500000</v>
      </c>
      <c r="U6" s="7">
        <v>1500000</v>
      </c>
      <c r="V6" s="7">
        <v>1500000</v>
      </c>
      <c r="W6" s="7">
        <v>1300000</v>
      </c>
      <c r="X6" s="7">
        <v>1300000</v>
      </c>
      <c r="Y6" s="7">
        <v>1300000</v>
      </c>
      <c r="Z6" s="7">
        <v>1300000</v>
      </c>
      <c r="AA6" s="7">
        <v>1300000</v>
      </c>
      <c r="AB6" s="7">
        <v>1300000</v>
      </c>
    </row>
    <row r="7" spans="1:28" ht="14.25">
      <c r="A7" s="19" t="s">
        <v>44</v>
      </c>
      <c r="B7" s="6" t="s">
        <v>4</v>
      </c>
      <c r="C7" s="12">
        <v>0</v>
      </c>
      <c r="D7" s="7">
        <v>74833.84</v>
      </c>
      <c r="E7" s="7">
        <f>C7+D7</f>
        <v>74833.84</v>
      </c>
      <c r="F7" s="21">
        <v>0</v>
      </c>
      <c r="G7" s="7">
        <v>0</v>
      </c>
      <c r="H7" s="7">
        <v>0</v>
      </c>
      <c r="I7" s="7">
        <v>0</v>
      </c>
      <c r="J7" s="7">
        <f aca="true" t="shared" si="2" ref="J7:L8">H7+I7</f>
        <v>0</v>
      </c>
      <c r="K7" s="7">
        <f t="shared" si="2"/>
        <v>0</v>
      </c>
      <c r="L7" s="7">
        <f t="shared" si="2"/>
        <v>0</v>
      </c>
      <c r="M7" s="7">
        <f aca="true" t="shared" si="3" ref="M7:M14">K7+L7</f>
        <v>0</v>
      </c>
      <c r="N7" s="7">
        <f aca="true" t="shared" si="4" ref="N7:N14">L7+M7</f>
        <v>0</v>
      </c>
      <c r="O7" s="7">
        <f aca="true" t="shared" si="5" ref="O7:O14">M7+N7</f>
        <v>0</v>
      </c>
      <c r="P7" s="7">
        <f aca="true" t="shared" si="6" ref="P7:P14">N7+O7</f>
        <v>0</v>
      </c>
      <c r="Q7" s="7">
        <f aca="true" t="shared" si="7" ref="Q7:Q14">O7+P7</f>
        <v>0</v>
      </c>
      <c r="R7" s="7">
        <f aca="true" t="shared" si="8" ref="R7:R14">P7+Q7</f>
        <v>0</v>
      </c>
      <c r="S7" s="7">
        <f aca="true" t="shared" si="9" ref="S7:V8">Q7+R7</f>
        <v>0</v>
      </c>
      <c r="T7" s="7">
        <f t="shared" si="9"/>
        <v>0</v>
      </c>
      <c r="U7" s="7">
        <f t="shared" si="9"/>
        <v>0</v>
      </c>
      <c r="V7" s="7">
        <f t="shared" si="9"/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</row>
    <row r="8" spans="1:28" ht="14.25">
      <c r="A8" s="19" t="s">
        <v>45</v>
      </c>
      <c r="B8" s="6" t="s">
        <v>5</v>
      </c>
      <c r="C8" s="12">
        <v>0</v>
      </c>
      <c r="D8" s="7">
        <v>0</v>
      </c>
      <c r="E8" s="7">
        <f>C8+D8</f>
        <v>0</v>
      </c>
      <c r="F8" s="21">
        <v>0</v>
      </c>
      <c r="G8" s="7">
        <v>0</v>
      </c>
      <c r="H8" s="7">
        <v>0</v>
      </c>
      <c r="I8" s="7">
        <f>G8+H8</f>
        <v>0</v>
      </c>
      <c r="J8" s="7">
        <f t="shared" si="2"/>
        <v>0</v>
      </c>
      <c r="K8" s="7">
        <f t="shared" si="2"/>
        <v>0</v>
      </c>
      <c r="L8" s="7">
        <f t="shared" si="2"/>
        <v>0</v>
      </c>
      <c r="M8" s="7">
        <f t="shared" si="3"/>
        <v>0</v>
      </c>
      <c r="N8" s="7">
        <f t="shared" si="4"/>
        <v>0</v>
      </c>
      <c r="O8" s="7">
        <f t="shared" si="5"/>
        <v>0</v>
      </c>
      <c r="P8" s="7">
        <f t="shared" si="6"/>
        <v>0</v>
      </c>
      <c r="Q8" s="7">
        <f t="shared" si="7"/>
        <v>0</v>
      </c>
      <c r="R8" s="7">
        <f t="shared" si="8"/>
        <v>0</v>
      </c>
      <c r="S8" s="7">
        <f t="shared" si="9"/>
        <v>0</v>
      </c>
      <c r="T8" s="7">
        <f t="shared" si="9"/>
        <v>0</v>
      </c>
      <c r="U8" s="7">
        <f t="shared" si="9"/>
        <v>0</v>
      </c>
      <c r="V8" s="7">
        <f t="shared" si="9"/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</row>
    <row r="9" spans="1:28" s="62" customFormat="1" ht="14.25" customHeight="1">
      <c r="A9" s="76">
        <v>2</v>
      </c>
      <c r="B9" s="58" t="s">
        <v>41</v>
      </c>
      <c r="C9" s="59">
        <f aca="true" t="shared" si="10" ref="C9:H9">C10+C11</f>
        <v>2071234</v>
      </c>
      <c r="D9" s="61">
        <f t="shared" si="10"/>
        <v>90017</v>
      </c>
      <c r="E9" s="61">
        <f>E10+E11</f>
        <v>2161251</v>
      </c>
      <c r="F9" s="61">
        <f t="shared" si="10"/>
        <v>1300000</v>
      </c>
      <c r="G9" s="61">
        <f t="shared" si="10"/>
        <v>1300000</v>
      </c>
      <c r="H9" s="61">
        <f t="shared" si="10"/>
        <v>1300000</v>
      </c>
      <c r="I9" s="60">
        <v>1174500</v>
      </c>
      <c r="J9" s="60">
        <v>1174500</v>
      </c>
      <c r="K9" s="60">
        <v>1374500</v>
      </c>
      <c r="L9" s="60">
        <v>1476100</v>
      </c>
      <c r="M9" s="60">
        <v>1477800</v>
      </c>
      <c r="N9" s="60">
        <v>1479600</v>
      </c>
      <c r="O9" s="60">
        <v>1480300</v>
      </c>
      <c r="P9" s="60">
        <v>1480500</v>
      </c>
      <c r="Q9" s="60">
        <v>1480900</v>
      </c>
      <c r="R9" s="60">
        <v>1481450</v>
      </c>
      <c r="S9" s="60">
        <v>1481500</v>
      </c>
      <c r="T9" s="60">
        <v>1482100</v>
      </c>
      <c r="U9" s="60">
        <v>1482100</v>
      </c>
      <c r="V9" s="60">
        <v>1486400</v>
      </c>
      <c r="W9" s="61">
        <f aca="true" t="shared" si="11" ref="W9:AB9">W10+W11</f>
        <v>1300000</v>
      </c>
      <c r="X9" s="61">
        <f t="shared" si="11"/>
        <v>1300000</v>
      </c>
      <c r="Y9" s="61">
        <f t="shared" si="11"/>
        <v>1300000</v>
      </c>
      <c r="Z9" s="61">
        <f t="shared" si="11"/>
        <v>1300000</v>
      </c>
      <c r="AA9" s="61">
        <f t="shared" si="11"/>
        <v>1300000</v>
      </c>
      <c r="AB9" s="61">
        <f t="shared" si="11"/>
        <v>1300000</v>
      </c>
    </row>
    <row r="10" spans="1:28" ht="14.25">
      <c r="A10" s="19" t="s">
        <v>46</v>
      </c>
      <c r="B10" s="6" t="s">
        <v>42</v>
      </c>
      <c r="C10" s="12">
        <v>1920734</v>
      </c>
      <c r="D10" s="7">
        <v>90017</v>
      </c>
      <c r="E10" s="7">
        <f aca="true" t="shared" si="12" ref="E10:E21">C10+D10</f>
        <v>2010751</v>
      </c>
      <c r="F10" s="21">
        <v>1300000</v>
      </c>
      <c r="G10" s="7">
        <v>1300000</v>
      </c>
      <c r="H10" s="7">
        <v>1300000</v>
      </c>
      <c r="I10" s="7">
        <v>105000</v>
      </c>
      <c r="J10" s="7">
        <v>158000</v>
      </c>
      <c r="K10" s="7">
        <v>160000</v>
      </c>
      <c r="L10" s="7">
        <v>162000</v>
      </c>
      <c r="M10" s="7">
        <v>165000</v>
      </c>
      <c r="N10" s="7">
        <v>168000</v>
      </c>
      <c r="O10" s="7">
        <v>170000</v>
      </c>
      <c r="P10" s="7">
        <v>175000</v>
      </c>
      <c r="Q10" s="7">
        <v>180000</v>
      </c>
      <c r="R10" s="7">
        <v>185000</v>
      </c>
      <c r="S10" s="7">
        <v>190000</v>
      </c>
      <c r="T10" s="7">
        <v>195000</v>
      </c>
      <c r="U10" s="7">
        <v>200000</v>
      </c>
      <c r="V10" s="7">
        <v>205000</v>
      </c>
      <c r="W10" s="7">
        <v>1300000</v>
      </c>
      <c r="X10" s="7">
        <v>1300000</v>
      </c>
      <c r="Y10" s="7">
        <v>1300000</v>
      </c>
      <c r="Z10" s="7">
        <v>1300000</v>
      </c>
      <c r="AA10" s="7">
        <v>1300000</v>
      </c>
      <c r="AB10" s="7">
        <v>1300000</v>
      </c>
    </row>
    <row r="11" spans="1:28" ht="14.25">
      <c r="A11" s="19" t="s">
        <v>47</v>
      </c>
      <c r="B11" s="6" t="s">
        <v>48</v>
      </c>
      <c r="C11" s="12">
        <v>150500</v>
      </c>
      <c r="D11" s="7">
        <v>0</v>
      </c>
      <c r="E11" s="7">
        <f t="shared" si="12"/>
        <v>150500</v>
      </c>
      <c r="F11" s="21">
        <v>0</v>
      </c>
      <c r="G11" s="7">
        <v>0</v>
      </c>
      <c r="H11" s="7">
        <v>0</v>
      </c>
      <c r="I11" s="7">
        <v>1069500</v>
      </c>
      <c r="J11" s="7">
        <v>1016500</v>
      </c>
      <c r="K11" s="7">
        <v>1214500</v>
      </c>
      <c r="L11" s="7">
        <v>1314100</v>
      </c>
      <c r="M11" s="7">
        <v>1312800</v>
      </c>
      <c r="N11" s="7">
        <v>1311600</v>
      </c>
      <c r="O11" s="7">
        <v>1310300</v>
      </c>
      <c r="P11" s="7">
        <v>1305500</v>
      </c>
      <c r="Q11" s="7">
        <v>1300900</v>
      </c>
      <c r="R11" s="7">
        <v>1296450</v>
      </c>
      <c r="S11" s="7">
        <v>1291500</v>
      </c>
      <c r="T11" s="7">
        <v>1287100</v>
      </c>
      <c r="U11" s="7">
        <v>1282100</v>
      </c>
      <c r="V11" s="7">
        <v>1281400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</row>
    <row r="12" spans="1:28" ht="14.25">
      <c r="A12" s="19">
        <v>3</v>
      </c>
      <c r="B12" s="22" t="s">
        <v>49</v>
      </c>
      <c r="C12" s="12">
        <f>C5-C9</f>
        <v>0</v>
      </c>
      <c r="D12" s="7">
        <f>D5-D9</f>
        <v>-76155.03</v>
      </c>
      <c r="E12" s="7">
        <f t="shared" si="12"/>
        <v>-76155.03</v>
      </c>
      <c r="F12" s="21">
        <f aca="true" t="shared" si="13" ref="F12:V12">F5-F9</f>
        <v>0</v>
      </c>
      <c r="G12" s="7">
        <f t="shared" si="13"/>
        <v>0</v>
      </c>
      <c r="H12" s="7">
        <f t="shared" si="13"/>
        <v>0</v>
      </c>
      <c r="I12" s="7">
        <f t="shared" si="13"/>
        <v>25500</v>
      </c>
      <c r="J12" s="7">
        <f t="shared" si="13"/>
        <v>25500</v>
      </c>
      <c r="K12" s="7">
        <f t="shared" si="13"/>
        <v>25500</v>
      </c>
      <c r="L12" s="7">
        <f t="shared" si="13"/>
        <v>23900</v>
      </c>
      <c r="M12" s="7">
        <f t="shared" si="13"/>
        <v>22200</v>
      </c>
      <c r="N12" s="7">
        <f t="shared" si="13"/>
        <v>20400</v>
      </c>
      <c r="O12" s="7">
        <f t="shared" si="13"/>
        <v>19700</v>
      </c>
      <c r="P12" s="7">
        <f t="shared" si="13"/>
        <v>19500</v>
      </c>
      <c r="Q12" s="7">
        <f t="shared" si="13"/>
        <v>19100</v>
      </c>
      <c r="R12" s="7">
        <f t="shared" si="13"/>
        <v>18550</v>
      </c>
      <c r="S12" s="7">
        <f t="shared" si="13"/>
        <v>18500</v>
      </c>
      <c r="T12" s="7">
        <f t="shared" si="13"/>
        <v>17900</v>
      </c>
      <c r="U12" s="7">
        <f t="shared" si="13"/>
        <v>17900</v>
      </c>
      <c r="V12" s="7">
        <f t="shared" si="13"/>
        <v>13600</v>
      </c>
      <c r="W12" s="7">
        <f aca="true" t="shared" si="14" ref="W12:AB12">W5-W9</f>
        <v>0</v>
      </c>
      <c r="X12" s="7">
        <f t="shared" si="14"/>
        <v>0</v>
      </c>
      <c r="Y12" s="7">
        <f t="shared" si="14"/>
        <v>0</v>
      </c>
      <c r="Z12" s="7">
        <f t="shared" si="14"/>
        <v>0</v>
      </c>
      <c r="AA12" s="7">
        <f t="shared" si="14"/>
        <v>0</v>
      </c>
      <c r="AB12" s="7">
        <f t="shared" si="14"/>
        <v>0</v>
      </c>
    </row>
    <row r="13" spans="1:28" ht="14.25">
      <c r="A13" s="19">
        <v>4</v>
      </c>
      <c r="B13" s="6" t="s">
        <v>50</v>
      </c>
      <c r="C13" s="12">
        <v>0</v>
      </c>
      <c r="D13" s="7">
        <v>76155.03</v>
      </c>
      <c r="E13" s="7">
        <f t="shared" si="12"/>
        <v>76155.03</v>
      </c>
      <c r="F13" s="21">
        <v>0</v>
      </c>
      <c r="G13" s="7">
        <v>0</v>
      </c>
      <c r="H13" s="7">
        <v>0</v>
      </c>
      <c r="I13" s="7">
        <f aca="true" t="shared" si="15" ref="I13:L14">G13+H13</f>
        <v>0</v>
      </c>
      <c r="J13" s="7">
        <f t="shared" si="15"/>
        <v>0</v>
      </c>
      <c r="K13" s="7">
        <f t="shared" si="15"/>
        <v>0</v>
      </c>
      <c r="L13" s="7">
        <f t="shared" si="15"/>
        <v>0</v>
      </c>
      <c r="M13" s="7">
        <f t="shared" si="3"/>
        <v>0</v>
      </c>
      <c r="N13" s="7">
        <f t="shared" si="4"/>
        <v>0</v>
      </c>
      <c r="O13" s="7">
        <f t="shared" si="5"/>
        <v>0</v>
      </c>
      <c r="P13" s="7">
        <f t="shared" si="6"/>
        <v>0</v>
      </c>
      <c r="Q13" s="7">
        <f t="shared" si="7"/>
        <v>0</v>
      </c>
      <c r="R13" s="7">
        <f t="shared" si="8"/>
        <v>0</v>
      </c>
      <c r="S13" s="7">
        <f aca="true" t="shared" si="16" ref="S13:V14">Q13+R13</f>
        <v>0</v>
      </c>
      <c r="T13" s="7">
        <f t="shared" si="16"/>
        <v>0</v>
      </c>
      <c r="U13" s="7">
        <f t="shared" si="16"/>
        <v>0</v>
      </c>
      <c r="V13" s="7">
        <f t="shared" si="16"/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</row>
    <row r="14" spans="1:28" ht="14.25">
      <c r="A14" s="19" t="s">
        <v>51</v>
      </c>
      <c r="B14" s="6" t="s">
        <v>52</v>
      </c>
      <c r="C14" s="12">
        <v>0</v>
      </c>
      <c r="D14" s="7">
        <v>0</v>
      </c>
      <c r="E14" s="7">
        <f t="shared" si="12"/>
        <v>0</v>
      </c>
      <c r="F14" s="21">
        <v>0</v>
      </c>
      <c r="G14" s="7">
        <v>0</v>
      </c>
      <c r="H14" s="7">
        <v>0</v>
      </c>
      <c r="I14" s="7">
        <f t="shared" si="15"/>
        <v>0</v>
      </c>
      <c r="J14" s="7">
        <f t="shared" si="15"/>
        <v>0</v>
      </c>
      <c r="K14" s="7">
        <f t="shared" si="15"/>
        <v>0</v>
      </c>
      <c r="L14" s="7">
        <f t="shared" si="15"/>
        <v>0</v>
      </c>
      <c r="M14" s="7">
        <f t="shared" si="3"/>
        <v>0</v>
      </c>
      <c r="N14" s="7">
        <f t="shared" si="4"/>
        <v>0</v>
      </c>
      <c r="O14" s="7">
        <f t="shared" si="5"/>
        <v>0</v>
      </c>
      <c r="P14" s="7">
        <f t="shared" si="6"/>
        <v>0</v>
      </c>
      <c r="Q14" s="7">
        <f t="shared" si="7"/>
        <v>0</v>
      </c>
      <c r="R14" s="7">
        <f t="shared" si="8"/>
        <v>0</v>
      </c>
      <c r="S14" s="7">
        <f t="shared" si="16"/>
        <v>0</v>
      </c>
      <c r="T14" s="7">
        <f t="shared" si="16"/>
        <v>0</v>
      </c>
      <c r="U14" s="7">
        <f t="shared" si="16"/>
        <v>0</v>
      </c>
      <c r="V14" s="7">
        <f t="shared" si="16"/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</row>
    <row r="15" spans="1:28" ht="14.25">
      <c r="A15" s="19" t="s">
        <v>53</v>
      </c>
      <c r="B15" s="6" t="s">
        <v>84</v>
      </c>
      <c r="C15" s="12">
        <v>0</v>
      </c>
      <c r="D15" s="7">
        <v>0</v>
      </c>
      <c r="E15" s="7">
        <f t="shared" si="12"/>
        <v>0</v>
      </c>
      <c r="F15" s="21">
        <v>0</v>
      </c>
      <c r="G15" s="7">
        <v>0</v>
      </c>
      <c r="H15" s="7">
        <v>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</row>
    <row r="16" spans="1:28" ht="14.25">
      <c r="A16" s="19" t="s">
        <v>54</v>
      </c>
      <c r="B16" s="6" t="s">
        <v>55</v>
      </c>
      <c r="C16" s="12">
        <f aca="true" t="shared" si="17" ref="C16:L16">C13+C12</f>
        <v>0</v>
      </c>
      <c r="D16" s="7">
        <v>76155.03</v>
      </c>
      <c r="E16" s="7">
        <f t="shared" si="12"/>
        <v>76155.03</v>
      </c>
      <c r="F16" s="21">
        <f t="shared" si="17"/>
        <v>0</v>
      </c>
      <c r="G16" s="7">
        <f t="shared" si="17"/>
        <v>0</v>
      </c>
      <c r="H16" s="7">
        <f t="shared" si="17"/>
        <v>0</v>
      </c>
      <c r="I16" s="7">
        <f t="shared" si="17"/>
        <v>25500</v>
      </c>
      <c r="J16" s="7">
        <f t="shared" si="17"/>
        <v>25500</v>
      </c>
      <c r="K16" s="7">
        <f t="shared" si="17"/>
        <v>25500</v>
      </c>
      <c r="L16" s="7">
        <f t="shared" si="17"/>
        <v>23900</v>
      </c>
      <c r="M16" s="7">
        <f aca="true" t="shared" si="18" ref="M16:R16">M13+M12</f>
        <v>22200</v>
      </c>
      <c r="N16" s="7">
        <f>N13+N12</f>
        <v>20400</v>
      </c>
      <c r="O16" s="7">
        <f t="shared" si="18"/>
        <v>19700</v>
      </c>
      <c r="P16" s="7">
        <f t="shared" si="18"/>
        <v>19500</v>
      </c>
      <c r="Q16" s="7">
        <f t="shared" si="18"/>
        <v>19100</v>
      </c>
      <c r="R16" s="7">
        <f t="shared" si="18"/>
        <v>18550</v>
      </c>
      <c r="S16" s="7">
        <f>S13+S12</f>
        <v>18500</v>
      </c>
      <c r="T16" s="7">
        <f>T13+T12</f>
        <v>17900</v>
      </c>
      <c r="U16" s="7">
        <f>U13+U12</f>
        <v>17900</v>
      </c>
      <c r="V16" s="7">
        <f>V13+V12</f>
        <v>13600</v>
      </c>
      <c r="W16" s="7">
        <f aca="true" t="shared" si="19" ref="W16:AB16">W13+W12</f>
        <v>0</v>
      </c>
      <c r="X16" s="7">
        <f t="shared" si="19"/>
        <v>0</v>
      </c>
      <c r="Y16" s="7">
        <f t="shared" si="19"/>
        <v>0</v>
      </c>
      <c r="Z16" s="7">
        <f t="shared" si="19"/>
        <v>0</v>
      </c>
      <c r="AA16" s="7">
        <f t="shared" si="19"/>
        <v>0</v>
      </c>
      <c r="AB16" s="7">
        <f t="shared" si="19"/>
        <v>0</v>
      </c>
    </row>
    <row r="17" spans="1:28" ht="14.25">
      <c r="A17" s="19" t="s">
        <v>56</v>
      </c>
      <c r="B17" s="6" t="s">
        <v>57</v>
      </c>
      <c r="C17" s="12">
        <v>0</v>
      </c>
      <c r="D17" s="7">
        <v>0</v>
      </c>
      <c r="E17" s="7">
        <f t="shared" si="12"/>
        <v>0</v>
      </c>
      <c r="F17" s="21">
        <v>0</v>
      </c>
      <c r="G17" s="7">
        <v>0</v>
      </c>
      <c r="H17" s="7">
        <v>0</v>
      </c>
      <c r="I17" s="7">
        <v>25500</v>
      </c>
      <c r="J17" s="7">
        <v>25500</v>
      </c>
      <c r="K17" s="7">
        <v>25500</v>
      </c>
      <c r="L17" s="7">
        <v>23900</v>
      </c>
      <c r="M17" s="7">
        <v>22200</v>
      </c>
      <c r="N17" s="7">
        <v>20400</v>
      </c>
      <c r="O17" s="7">
        <v>19700</v>
      </c>
      <c r="P17" s="7">
        <v>19500</v>
      </c>
      <c r="Q17" s="7">
        <v>19100</v>
      </c>
      <c r="R17" s="7">
        <v>18550</v>
      </c>
      <c r="S17" s="7">
        <v>18500</v>
      </c>
      <c r="T17" s="7">
        <v>17900</v>
      </c>
      <c r="U17" s="7">
        <v>17900</v>
      </c>
      <c r="V17" s="7">
        <v>13600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</row>
    <row r="18" spans="1:28" ht="14.25">
      <c r="A18" s="19" t="s">
        <v>58</v>
      </c>
      <c r="B18" s="6" t="s">
        <v>7</v>
      </c>
      <c r="C18" s="12">
        <v>0</v>
      </c>
      <c r="D18" s="7">
        <v>0</v>
      </c>
      <c r="E18" s="7">
        <f t="shared" si="12"/>
        <v>0</v>
      </c>
      <c r="F18" s="21">
        <v>0</v>
      </c>
      <c r="G18" s="7">
        <v>0</v>
      </c>
      <c r="H18" s="7">
        <v>0</v>
      </c>
      <c r="I18" s="7">
        <v>20000</v>
      </c>
      <c r="J18" s="7">
        <v>20000</v>
      </c>
      <c r="K18" s="7">
        <v>20000</v>
      </c>
      <c r="L18" s="7">
        <v>20000</v>
      </c>
      <c r="M18" s="7">
        <v>20000</v>
      </c>
      <c r="N18" s="7">
        <v>19500</v>
      </c>
      <c r="O18" s="7">
        <v>19000</v>
      </c>
      <c r="P18" s="7">
        <v>18800</v>
      </c>
      <c r="Q18" s="7">
        <v>18500</v>
      </c>
      <c r="R18" s="7">
        <v>18000</v>
      </c>
      <c r="S18" s="7">
        <v>18000</v>
      </c>
      <c r="T18" s="7">
        <v>17500</v>
      </c>
      <c r="U18" s="7">
        <v>17500</v>
      </c>
      <c r="V18" s="7">
        <v>13200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</row>
    <row r="19" spans="1:28" ht="14.25">
      <c r="A19" s="19">
        <v>5</v>
      </c>
      <c r="B19" s="6" t="s">
        <v>59</v>
      </c>
      <c r="C19" s="12">
        <v>0</v>
      </c>
      <c r="D19" s="7">
        <v>0</v>
      </c>
      <c r="E19" s="7">
        <f t="shared" si="12"/>
        <v>0</v>
      </c>
      <c r="F19" s="21">
        <v>0</v>
      </c>
      <c r="G19" s="7">
        <v>0</v>
      </c>
      <c r="H19" s="7">
        <v>0</v>
      </c>
      <c r="I19" s="7">
        <v>5500</v>
      </c>
      <c r="J19" s="7">
        <v>5500</v>
      </c>
      <c r="K19" s="7">
        <v>5500</v>
      </c>
      <c r="L19" s="7">
        <v>3900</v>
      </c>
      <c r="M19" s="7">
        <v>2200</v>
      </c>
      <c r="N19" s="7">
        <v>900</v>
      </c>
      <c r="O19" s="7">
        <v>700</v>
      </c>
      <c r="P19" s="7">
        <v>700</v>
      </c>
      <c r="Q19" s="7">
        <v>600</v>
      </c>
      <c r="R19" s="7">
        <v>550</v>
      </c>
      <c r="S19" s="7">
        <v>500</v>
      </c>
      <c r="T19" s="7">
        <v>400</v>
      </c>
      <c r="U19" s="7">
        <v>400</v>
      </c>
      <c r="V19" s="7">
        <v>400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</row>
    <row r="20" spans="1:28" ht="14.25">
      <c r="A20" s="19">
        <v>6</v>
      </c>
      <c r="B20" s="6" t="s">
        <v>60</v>
      </c>
      <c r="C20" s="12">
        <v>0</v>
      </c>
      <c r="D20" s="7">
        <v>0</v>
      </c>
      <c r="E20" s="7">
        <f t="shared" si="12"/>
        <v>0</v>
      </c>
      <c r="F20" s="21">
        <v>0</v>
      </c>
      <c r="G20" s="7">
        <v>0</v>
      </c>
      <c r="H20" s="7">
        <v>0</v>
      </c>
      <c r="I20" s="7">
        <v>0</v>
      </c>
      <c r="J20" s="7">
        <f aca="true" t="shared" si="20" ref="J20:J25">H20+I20</f>
        <v>0</v>
      </c>
      <c r="K20" s="7">
        <f aca="true" t="shared" si="21" ref="K20:K25">I20+J20</f>
        <v>0</v>
      </c>
      <c r="L20" s="7">
        <f aca="true" t="shared" si="22" ref="L20:L25">J20+K20</f>
        <v>0</v>
      </c>
      <c r="M20" s="7">
        <f aca="true" t="shared" si="23" ref="M20:M25">K20+L20</f>
        <v>0</v>
      </c>
      <c r="N20" s="7">
        <f aca="true" t="shared" si="24" ref="N20:N25">L20+M20</f>
        <v>0</v>
      </c>
      <c r="O20" s="7">
        <f aca="true" t="shared" si="25" ref="O20:O25">M20+N20</f>
        <v>0</v>
      </c>
      <c r="P20" s="7">
        <f aca="true" t="shared" si="26" ref="P20:P25">N20+O20</f>
        <v>0</v>
      </c>
      <c r="Q20" s="7">
        <f aca="true" t="shared" si="27" ref="Q20:Q25">O20+P20</f>
        <v>0</v>
      </c>
      <c r="R20" s="7">
        <f aca="true" t="shared" si="28" ref="R20:R25">P20+Q20</f>
        <v>0</v>
      </c>
      <c r="S20" s="7">
        <f aca="true" t="shared" si="29" ref="S20:V23">Q20+R20</f>
        <v>0</v>
      </c>
      <c r="T20" s="7">
        <f t="shared" si="29"/>
        <v>0</v>
      </c>
      <c r="U20" s="7">
        <f t="shared" si="29"/>
        <v>0</v>
      </c>
      <c r="V20" s="7">
        <f t="shared" si="29"/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</row>
    <row r="21" spans="1:28" ht="25.5">
      <c r="A21" s="19" t="s">
        <v>61</v>
      </c>
      <c r="B21" s="6" t="s">
        <v>62</v>
      </c>
      <c r="C21" s="12">
        <f aca="true" t="shared" si="30" ref="C21:V21">C16-C17-C20</f>
        <v>0</v>
      </c>
      <c r="D21" s="91">
        <v>0</v>
      </c>
      <c r="E21" s="7">
        <f t="shared" si="12"/>
        <v>0</v>
      </c>
      <c r="F21" s="21">
        <f>F16-F17-F20</f>
        <v>0</v>
      </c>
      <c r="G21" s="21">
        <f t="shared" si="30"/>
        <v>0</v>
      </c>
      <c r="H21" s="21">
        <f t="shared" si="30"/>
        <v>0</v>
      </c>
      <c r="I21" s="21">
        <f t="shared" si="30"/>
        <v>0</v>
      </c>
      <c r="J21" s="21">
        <f t="shared" si="30"/>
        <v>0</v>
      </c>
      <c r="K21" s="21">
        <f t="shared" si="30"/>
        <v>0</v>
      </c>
      <c r="L21" s="21">
        <f t="shared" si="30"/>
        <v>0</v>
      </c>
      <c r="M21" s="21">
        <f t="shared" si="30"/>
        <v>0</v>
      </c>
      <c r="N21" s="21">
        <f t="shared" si="30"/>
        <v>0</v>
      </c>
      <c r="O21" s="21">
        <f t="shared" si="30"/>
        <v>0</v>
      </c>
      <c r="P21" s="21">
        <f t="shared" si="30"/>
        <v>0</v>
      </c>
      <c r="Q21" s="21">
        <f t="shared" si="30"/>
        <v>0</v>
      </c>
      <c r="R21" s="21">
        <f t="shared" si="30"/>
        <v>0</v>
      </c>
      <c r="S21" s="21">
        <f t="shared" si="30"/>
        <v>0</v>
      </c>
      <c r="T21" s="21">
        <f t="shared" si="30"/>
        <v>0</v>
      </c>
      <c r="U21" s="21">
        <f t="shared" si="30"/>
        <v>0</v>
      </c>
      <c r="V21" s="21">
        <f t="shared" si="30"/>
        <v>0</v>
      </c>
      <c r="W21" s="21">
        <f aca="true" t="shared" si="31" ref="W21:AB21">W16-W17-W20</f>
        <v>0</v>
      </c>
      <c r="X21" s="21">
        <f t="shared" si="31"/>
        <v>0</v>
      </c>
      <c r="Y21" s="21">
        <f t="shared" si="31"/>
        <v>0</v>
      </c>
      <c r="Z21" s="21">
        <f t="shared" si="31"/>
        <v>0</v>
      </c>
      <c r="AA21" s="21">
        <f t="shared" si="31"/>
        <v>0</v>
      </c>
      <c r="AB21" s="21">
        <f t="shared" si="31"/>
        <v>0</v>
      </c>
    </row>
    <row r="22" spans="1:28" ht="38.25">
      <c r="A22" s="19" t="s">
        <v>63</v>
      </c>
      <c r="B22" s="6" t="s">
        <v>64</v>
      </c>
      <c r="C22" s="66">
        <v>0</v>
      </c>
      <c r="D22" s="67">
        <v>0</v>
      </c>
      <c r="E22" s="67">
        <v>0</v>
      </c>
      <c r="F22" s="68">
        <v>0</v>
      </c>
      <c r="G22" s="67">
        <v>0</v>
      </c>
      <c r="H22" s="67">
        <v>0</v>
      </c>
      <c r="I22" s="7">
        <v>0</v>
      </c>
      <c r="J22" s="7">
        <f t="shared" si="20"/>
        <v>0</v>
      </c>
      <c r="K22" s="7">
        <f t="shared" si="21"/>
        <v>0</v>
      </c>
      <c r="L22" s="7">
        <f t="shared" si="22"/>
        <v>0</v>
      </c>
      <c r="M22" s="7">
        <f t="shared" si="23"/>
        <v>0</v>
      </c>
      <c r="N22" s="7">
        <f t="shared" si="24"/>
        <v>0</v>
      </c>
      <c r="O22" s="7">
        <f t="shared" si="25"/>
        <v>0</v>
      </c>
      <c r="P22" s="7">
        <f t="shared" si="26"/>
        <v>0</v>
      </c>
      <c r="Q22" s="7">
        <f t="shared" si="27"/>
        <v>0</v>
      </c>
      <c r="R22" s="7">
        <f t="shared" si="28"/>
        <v>0</v>
      </c>
      <c r="S22" s="7">
        <f t="shared" si="29"/>
        <v>0</v>
      </c>
      <c r="T22" s="7">
        <f t="shared" si="29"/>
        <v>0</v>
      </c>
      <c r="U22" s="7">
        <f t="shared" si="29"/>
        <v>0</v>
      </c>
      <c r="V22" s="7">
        <f t="shared" si="29"/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</row>
    <row r="23" spans="1:28" ht="25.5">
      <c r="A23" s="19">
        <v>7</v>
      </c>
      <c r="B23" s="6" t="s">
        <v>65</v>
      </c>
      <c r="C23" s="69" t="s">
        <v>85</v>
      </c>
      <c r="D23" s="70" t="s">
        <v>85</v>
      </c>
      <c r="E23" s="70" t="s">
        <v>85</v>
      </c>
      <c r="F23" s="70" t="s">
        <v>85</v>
      </c>
      <c r="G23" s="70" t="s">
        <v>85</v>
      </c>
      <c r="H23" s="70" t="s">
        <v>85</v>
      </c>
      <c r="I23" s="7" t="e">
        <f>G23+H23</f>
        <v>#VALUE!</v>
      </c>
      <c r="J23" s="7" t="e">
        <f t="shared" si="20"/>
        <v>#VALUE!</v>
      </c>
      <c r="K23" s="7" t="e">
        <f t="shared" si="21"/>
        <v>#VALUE!</v>
      </c>
      <c r="L23" s="7" t="e">
        <f t="shared" si="22"/>
        <v>#VALUE!</v>
      </c>
      <c r="M23" s="7" t="e">
        <f t="shared" si="23"/>
        <v>#VALUE!</v>
      </c>
      <c r="N23" s="7" t="e">
        <f t="shared" si="24"/>
        <v>#VALUE!</v>
      </c>
      <c r="O23" s="7" t="e">
        <f t="shared" si="25"/>
        <v>#VALUE!</v>
      </c>
      <c r="P23" s="7" t="e">
        <f t="shared" si="26"/>
        <v>#VALUE!</v>
      </c>
      <c r="Q23" s="7" t="e">
        <f t="shared" si="27"/>
        <v>#VALUE!</v>
      </c>
      <c r="R23" s="7" t="e">
        <f t="shared" si="28"/>
        <v>#VALUE!</v>
      </c>
      <c r="S23" s="7" t="e">
        <f t="shared" si="29"/>
        <v>#VALUE!</v>
      </c>
      <c r="T23" s="7" t="e">
        <f t="shared" si="29"/>
        <v>#VALUE!</v>
      </c>
      <c r="U23" s="7" t="e">
        <f t="shared" si="29"/>
        <v>#VALUE!</v>
      </c>
      <c r="V23" s="7" t="e">
        <f t="shared" si="29"/>
        <v>#VALUE!</v>
      </c>
      <c r="W23" s="70" t="s">
        <v>85</v>
      </c>
      <c r="X23" s="70" t="s">
        <v>85</v>
      </c>
      <c r="Y23" s="70" t="s">
        <v>85</v>
      </c>
      <c r="Z23" s="70" t="s">
        <v>85</v>
      </c>
      <c r="AA23" s="70" t="s">
        <v>85</v>
      </c>
      <c r="AB23" s="70" t="s">
        <v>85</v>
      </c>
    </row>
    <row r="24" spans="1:28" ht="25.5">
      <c r="A24" s="19" t="s">
        <v>66</v>
      </c>
      <c r="B24" s="6" t="s">
        <v>67</v>
      </c>
      <c r="C24" s="12">
        <f aca="true" t="shared" si="32" ref="C24:H24">C6-C10</f>
        <v>150500</v>
      </c>
      <c r="D24" s="21">
        <f t="shared" si="32"/>
        <v>-150988.87</v>
      </c>
      <c r="E24" s="21">
        <f t="shared" si="32"/>
        <v>-488.87000000011176</v>
      </c>
      <c r="F24" s="21">
        <f t="shared" si="32"/>
        <v>0</v>
      </c>
      <c r="G24" s="21">
        <f t="shared" si="32"/>
        <v>0</v>
      </c>
      <c r="H24" s="21">
        <f t="shared" si="32"/>
        <v>0</v>
      </c>
      <c r="I24" s="21" t="e">
        <f aca="true" t="shared" si="33" ref="I24:V24">I21-I22+I23</f>
        <v>#VALUE!</v>
      </c>
      <c r="J24" s="21" t="e">
        <f t="shared" si="33"/>
        <v>#VALUE!</v>
      </c>
      <c r="K24" s="21" t="e">
        <f t="shared" si="33"/>
        <v>#VALUE!</v>
      </c>
      <c r="L24" s="21" t="e">
        <f t="shared" si="33"/>
        <v>#VALUE!</v>
      </c>
      <c r="M24" s="21" t="e">
        <f t="shared" si="33"/>
        <v>#VALUE!</v>
      </c>
      <c r="N24" s="21" t="e">
        <f t="shared" si="33"/>
        <v>#VALUE!</v>
      </c>
      <c r="O24" s="21" t="e">
        <f t="shared" si="33"/>
        <v>#VALUE!</v>
      </c>
      <c r="P24" s="21" t="e">
        <f t="shared" si="33"/>
        <v>#VALUE!</v>
      </c>
      <c r="Q24" s="21" t="e">
        <f t="shared" si="33"/>
        <v>#VALUE!</v>
      </c>
      <c r="R24" s="21" t="e">
        <f t="shared" si="33"/>
        <v>#VALUE!</v>
      </c>
      <c r="S24" s="21" t="e">
        <f t="shared" si="33"/>
        <v>#VALUE!</v>
      </c>
      <c r="T24" s="21" t="e">
        <f t="shared" si="33"/>
        <v>#VALUE!</v>
      </c>
      <c r="U24" s="21" t="e">
        <f t="shared" si="33"/>
        <v>#VALUE!</v>
      </c>
      <c r="V24" s="21" t="e">
        <f t="shared" si="33"/>
        <v>#VALUE!</v>
      </c>
      <c r="W24" s="21">
        <f aca="true" t="shared" si="34" ref="W24:AB24">W6-W10</f>
        <v>0</v>
      </c>
      <c r="X24" s="21">
        <f t="shared" si="34"/>
        <v>0</v>
      </c>
      <c r="Y24" s="21">
        <f t="shared" si="34"/>
        <v>0</v>
      </c>
      <c r="Z24" s="21">
        <f t="shared" si="34"/>
        <v>0</v>
      </c>
      <c r="AA24" s="21">
        <f t="shared" si="34"/>
        <v>0</v>
      </c>
      <c r="AB24" s="21">
        <f t="shared" si="34"/>
        <v>0</v>
      </c>
    </row>
    <row r="25" spans="1:28" ht="14.25">
      <c r="A25" s="19" t="s">
        <v>68</v>
      </c>
      <c r="B25" s="6" t="s">
        <v>69</v>
      </c>
      <c r="C25" s="69" t="s">
        <v>85</v>
      </c>
      <c r="D25" s="70" t="s">
        <v>85</v>
      </c>
      <c r="E25" s="70" t="s">
        <v>85</v>
      </c>
      <c r="F25" s="70" t="s">
        <v>85</v>
      </c>
      <c r="G25" s="70" t="s">
        <v>85</v>
      </c>
      <c r="H25" s="70" t="s">
        <v>85</v>
      </c>
      <c r="I25" s="7" t="e">
        <f>G25+H25</f>
        <v>#VALUE!</v>
      </c>
      <c r="J25" s="7" t="e">
        <f t="shared" si="20"/>
        <v>#VALUE!</v>
      </c>
      <c r="K25" s="7" t="e">
        <f t="shared" si="21"/>
        <v>#VALUE!</v>
      </c>
      <c r="L25" s="7" t="e">
        <f t="shared" si="22"/>
        <v>#VALUE!</v>
      </c>
      <c r="M25" s="7" t="e">
        <f t="shared" si="23"/>
        <v>#VALUE!</v>
      </c>
      <c r="N25" s="7" t="e">
        <f t="shared" si="24"/>
        <v>#VALUE!</v>
      </c>
      <c r="O25" s="7" t="e">
        <f t="shared" si="25"/>
        <v>#VALUE!</v>
      </c>
      <c r="P25" s="7" t="e">
        <f t="shared" si="26"/>
        <v>#VALUE!</v>
      </c>
      <c r="Q25" s="7" t="e">
        <f t="shared" si="27"/>
        <v>#VALUE!</v>
      </c>
      <c r="R25" s="7" t="e">
        <f t="shared" si="28"/>
        <v>#VALUE!</v>
      </c>
      <c r="S25" s="7" t="e">
        <f>Q25+R25</f>
        <v>#VALUE!</v>
      </c>
      <c r="T25" s="7" t="e">
        <f>R25+S25</f>
        <v>#VALUE!</v>
      </c>
      <c r="U25" s="7" t="e">
        <f>S25+T25</f>
        <v>#VALUE!</v>
      </c>
      <c r="V25" s="7" t="e">
        <f>T25+U25</f>
        <v>#VALUE!</v>
      </c>
      <c r="W25" s="70" t="s">
        <v>85</v>
      </c>
      <c r="X25" s="70" t="s">
        <v>85</v>
      </c>
      <c r="Y25" s="70" t="s">
        <v>85</v>
      </c>
      <c r="Z25" s="70" t="s">
        <v>85</v>
      </c>
      <c r="AA25" s="70" t="s">
        <v>85</v>
      </c>
      <c r="AB25" s="70" t="s">
        <v>85</v>
      </c>
    </row>
    <row r="26" spans="1:28" ht="114" customHeight="1">
      <c r="A26" s="19" t="s">
        <v>70</v>
      </c>
      <c r="B26" s="63" t="s">
        <v>95</v>
      </c>
      <c r="C26" s="13">
        <v>0.0358</v>
      </c>
      <c r="D26" s="51">
        <v>0</v>
      </c>
      <c r="E26" s="51">
        <v>0.0358</v>
      </c>
      <c r="F26" s="51">
        <v>0.0128</v>
      </c>
      <c r="G26" s="8">
        <v>-0.0048</v>
      </c>
      <c r="H26" s="8">
        <v>-0.0001</v>
      </c>
      <c r="I26" s="8">
        <v>0.0229</v>
      </c>
      <c r="J26" s="8">
        <v>0.0215</v>
      </c>
      <c r="K26" s="8">
        <v>0.0185</v>
      </c>
      <c r="L26" s="8">
        <v>0.0159</v>
      </c>
      <c r="M26" s="8">
        <v>0.0148</v>
      </c>
      <c r="N26" s="8">
        <v>0.0136</v>
      </c>
      <c r="O26" s="8">
        <v>0.0132</v>
      </c>
      <c r="P26" s="8">
        <v>0.013</v>
      </c>
      <c r="Q26" s="8">
        <v>0.0127</v>
      </c>
      <c r="R26" s="8">
        <v>0.0125</v>
      </c>
      <c r="S26" s="8">
        <v>0.0123</v>
      </c>
      <c r="T26" s="8">
        <v>0.0121</v>
      </c>
      <c r="U26" s="8">
        <v>0.0119</v>
      </c>
      <c r="V26" s="8">
        <v>0.0118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</row>
    <row r="27" spans="1:28" ht="72">
      <c r="A27" s="19" t="s">
        <v>88</v>
      </c>
      <c r="B27" s="64" t="s">
        <v>94</v>
      </c>
      <c r="C27" s="66">
        <v>0.0299</v>
      </c>
      <c r="D27" s="68">
        <v>0.0029</v>
      </c>
      <c r="E27" s="68">
        <v>0.0328</v>
      </c>
      <c r="F27" s="68">
        <v>0.0099</v>
      </c>
      <c r="G27" s="67">
        <v>-0.0077</v>
      </c>
      <c r="H27" s="67">
        <v>-0.0001</v>
      </c>
      <c r="I27" s="7" t="s">
        <v>6</v>
      </c>
      <c r="J27" s="7" t="s">
        <v>6</v>
      </c>
      <c r="K27" s="7" t="s">
        <v>6</v>
      </c>
      <c r="L27" s="7" t="s">
        <v>6</v>
      </c>
      <c r="M27" s="7" t="s">
        <v>6</v>
      </c>
      <c r="N27" s="7" t="s">
        <v>6</v>
      </c>
      <c r="O27" s="7" t="s">
        <v>6</v>
      </c>
      <c r="P27" s="7" t="s">
        <v>6</v>
      </c>
      <c r="Q27" s="7" t="s">
        <v>6</v>
      </c>
      <c r="R27" s="7" t="s">
        <v>6</v>
      </c>
      <c r="S27" s="7" t="s">
        <v>6</v>
      </c>
      <c r="T27" s="7" t="s">
        <v>6</v>
      </c>
      <c r="U27" s="7" t="s">
        <v>6</v>
      </c>
      <c r="V27" s="7" t="s">
        <v>6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</row>
    <row r="28" spans="1:28" ht="126" customHeight="1">
      <c r="A28" s="19" t="s">
        <v>71</v>
      </c>
      <c r="B28" s="64" t="s">
        <v>72</v>
      </c>
      <c r="C28" s="71" t="s">
        <v>6</v>
      </c>
      <c r="D28" s="72" t="s">
        <v>6</v>
      </c>
      <c r="E28" s="72" t="s">
        <v>6</v>
      </c>
      <c r="F28" s="72" t="s">
        <v>6</v>
      </c>
      <c r="G28" s="72" t="s">
        <v>103</v>
      </c>
      <c r="H28" s="72" t="s">
        <v>103</v>
      </c>
      <c r="I28" s="51">
        <f aca="true" t="shared" si="35" ref="I28:V28">I17/I5</f>
        <v>0.02125</v>
      </c>
      <c r="J28" s="51">
        <f t="shared" si="35"/>
        <v>0.02125</v>
      </c>
      <c r="K28" s="51">
        <f t="shared" si="35"/>
        <v>0.018214285714285714</v>
      </c>
      <c r="L28" s="51">
        <f t="shared" si="35"/>
        <v>0.015933333333333334</v>
      </c>
      <c r="M28" s="51">
        <f t="shared" si="35"/>
        <v>0.0148</v>
      </c>
      <c r="N28" s="51">
        <f t="shared" si="35"/>
        <v>0.0136</v>
      </c>
      <c r="O28" s="51">
        <f t="shared" si="35"/>
        <v>0.013133333333333334</v>
      </c>
      <c r="P28" s="51">
        <f t="shared" si="35"/>
        <v>0.013</v>
      </c>
      <c r="Q28" s="51">
        <f t="shared" si="35"/>
        <v>0.012733333333333333</v>
      </c>
      <c r="R28" s="51">
        <f t="shared" si="35"/>
        <v>0.012366666666666666</v>
      </c>
      <c r="S28" s="51">
        <f t="shared" si="35"/>
        <v>0.012333333333333333</v>
      </c>
      <c r="T28" s="51">
        <f t="shared" si="35"/>
        <v>0.011933333333333334</v>
      </c>
      <c r="U28" s="51">
        <f t="shared" si="35"/>
        <v>0.011933333333333334</v>
      </c>
      <c r="V28" s="51">
        <f t="shared" si="35"/>
        <v>0.009066666666666667</v>
      </c>
      <c r="W28" s="72" t="s">
        <v>6</v>
      </c>
      <c r="X28" s="72" t="s">
        <v>6</v>
      </c>
      <c r="Y28" s="72" t="s">
        <v>6</v>
      </c>
      <c r="Z28" s="72" t="s">
        <v>6</v>
      </c>
      <c r="AA28" s="72" t="s">
        <v>6</v>
      </c>
      <c r="AB28" s="72" t="s">
        <v>6</v>
      </c>
    </row>
    <row r="29" spans="1:28" ht="14.25">
      <c r="A29" s="19">
        <v>10</v>
      </c>
      <c r="B29" s="65" t="s">
        <v>73</v>
      </c>
      <c r="C29" s="73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51" t="e">
        <f>#REF!/I5</f>
        <v>#REF!</v>
      </c>
      <c r="J29" s="51" t="e">
        <f>#REF!/J5</f>
        <v>#REF!</v>
      </c>
      <c r="K29" s="51" t="e">
        <f>#REF!/K5</f>
        <v>#REF!</v>
      </c>
      <c r="L29" s="51" t="e">
        <f>#REF!/L5</f>
        <v>#REF!</v>
      </c>
      <c r="M29" s="51" t="e">
        <f>#REF!/M5</f>
        <v>#REF!</v>
      </c>
      <c r="N29" s="51" t="e">
        <f>#REF!/N5</f>
        <v>#REF!</v>
      </c>
      <c r="O29" s="51" t="e">
        <f>#REF!/O5</f>
        <v>#REF!</v>
      </c>
      <c r="P29" s="51" t="e">
        <f>#REF!/P5</f>
        <v>#REF!</v>
      </c>
      <c r="Q29" s="51" t="e">
        <f>#REF!/Q5</f>
        <v>#REF!</v>
      </c>
      <c r="R29" s="51" t="e">
        <f>#REF!/R5</f>
        <v>#REF!</v>
      </c>
      <c r="S29" s="51" t="e">
        <f>#REF!/S5</f>
        <v>#REF!</v>
      </c>
      <c r="T29" s="51" t="e">
        <f>#REF!/T5</f>
        <v>#REF!</v>
      </c>
      <c r="U29" s="51" t="e">
        <f>#REF!/U5</f>
        <v>#REF!</v>
      </c>
      <c r="V29" s="51" t="e">
        <f>#REF!/V5</f>
        <v>#REF!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</row>
    <row r="30" spans="1:28" ht="29.25" customHeight="1">
      <c r="A30" s="19">
        <v>11</v>
      </c>
      <c r="B30" s="65" t="s">
        <v>74</v>
      </c>
      <c r="C30" s="69" t="s">
        <v>85</v>
      </c>
      <c r="D30" s="75" t="s">
        <v>85</v>
      </c>
      <c r="E30" s="75" t="s">
        <v>85</v>
      </c>
      <c r="F30" s="75" t="s">
        <v>85</v>
      </c>
      <c r="G30" s="75" t="s">
        <v>85</v>
      </c>
      <c r="H30" s="75" t="s">
        <v>85</v>
      </c>
      <c r="I30" s="7">
        <f aca="true" t="shared" si="36" ref="I30:V30">I19+I9</f>
        <v>1180000</v>
      </c>
      <c r="J30" s="7">
        <f t="shared" si="36"/>
        <v>1180000</v>
      </c>
      <c r="K30" s="7">
        <f t="shared" si="36"/>
        <v>1380000</v>
      </c>
      <c r="L30" s="7">
        <f t="shared" si="36"/>
        <v>1480000</v>
      </c>
      <c r="M30" s="7">
        <f t="shared" si="36"/>
        <v>1480000</v>
      </c>
      <c r="N30" s="7">
        <f t="shared" si="36"/>
        <v>1480500</v>
      </c>
      <c r="O30" s="7">
        <f t="shared" si="36"/>
        <v>1481000</v>
      </c>
      <c r="P30" s="7">
        <f t="shared" si="36"/>
        <v>1481200</v>
      </c>
      <c r="Q30" s="7">
        <f t="shared" si="36"/>
        <v>1481500</v>
      </c>
      <c r="R30" s="7">
        <f t="shared" si="36"/>
        <v>1482000</v>
      </c>
      <c r="S30" s="7">
        <f t="shared" si="36"/>
        <v>1482000</v>
      </c>
      <c r="T30" s="7">
        <f t="shared" si="36"/>
        <v>1482500</v>
      </c>
      <c r="U30" s="7">
        <f t="shared" si="36"/>
        <v>1482500</v>
      </c>
      <c r="V30" s="7">
        <f t="shared" si="36"/>
        <v>1486800</v>
      </c>
      <c r="W30" s="75" t="s">
        <v>85</v>
      </c>
      <c r="X30" s="75" t="s">
        <v>85</v>
      </c>
      <c r="Y30" s="75" t="s">
        <v>85</v>
      </c>
      <c r="Z30" s="75" t="s">
        <v>85</v>
      </c>
      <c r="AA30" s="75" t="s">
        <v>85</v>
      </c>
      <c r="AB30" s="75" t="s">
        <v>85</v>
      </c>
    </row>
    <row r="31" spans="1:28" ht="25.5">
      <c r="A31" s="19" t="s">
        <v>75</v>
      </c>
      <c r="B31" s="6" t="s">
        <v>76</v>
      </c>
      <c r="C31" s="12">
        <v>728900</v>
      </c>
      <c r="D31" s="7">
        <v>0</v>
      </c>
      <c r="E31" s="7">
        <f>C31+D31</f>
        <v>728900</v>
      </c>
      <c r="F31" s="21">
        <v>728900</v>
      </c>
      <c r="G31" s="21">
        <v>728900</v>
      </c>
      <c r="H31" s="21">
        <v>728900</v>
      </c>
      <c r="I31" s="7">
        <f aca="true" t="shared" si="37" ref="I31:V31">I30+I22</f>
        <v>1180000</v>
      </c>
      <c r="J31" s="7">
        <f t="shared" si="37"/>
        <v>1180000</v>
      </c>
      <c r="K31" s="7">
        <f t="shared" si="37"/>
        <v>1380000</v>
      </c>
      <c r="L31" s="7">
        <f t="shared" si="37"/>
        <v>1480000</v>
      </c>
      <c r="M31" s="7">
        <f t="shared" si="37"/>
        <v>1480000</v>
      </c>
      <c r="N31" s="7">
        <f t="shared" si="37"/>
        <v>1480500</v>
      </c>
      <c r="O31" s="7">
        <f t="shared" si="37"/>
        <v>1481000</v>
      </c>
      <c r="P31" s="7">
        <f t="shared" si="37"/>
        <v>1481200</v>
      </c>
      <c r="Q31" s="7">
        <f t="shared" si="37"/>
        <v>1481500</v>
      </c>
      <c r="R31" s="7">
        <f t="shared" si="37"/>
        <v>1482000</v>
      </c>
      <c r="S31" s="7">
        <f t="shared" si="37"/>
        <v>1482000</v>
      </c>
      <c r="T31" s="7">
        <f t="shared" si="37"/>
        <v>1482500</v>
      </c>
      <c r="U31" s="7">
        <f t="shared" si="37"/>
        <v>1482500</v>
      </c>
      <c r="V31" s="7">
        <f t="shared" si="37"/>
        <v>1486800</v>
      </c>
      <c r="W31" s="21">
        <v>728900</v>
      </c>
      <c r="X31" s="21">
        <v>728900</v>
      </c>
      <c r="Y31" s="21">
        <v>728900</v>
      </c>
      <c r="Z31" s="21">
        <v>728900</v>
      </c>
      <c r="AA31" s="21">
        <v>728900</v>
      </c>
      <c r="AB31" s="21">
        <v>728900</v>
      </c>
    </row>
    <row r="32" spans="1:28" ht="25.5">
      <c r="A32" s="19" t="s">
        <v>77</v>
      </c>
      <c r="B32" s="6" t="s">
        <v>78</v>
      </c>
      <c r="C32" s="12">
        <v>0</v>
      </c>
      <c r="D32" s="21">
        <v>0</v>
      </c>
      <c r="E32" s="7">
        <f aca="true" t="shared" si="38" ref="E32:E38">C32+D32</f>
        <v>0</v>
      </c>
      <c r="F32" s="21">
        <v>0</v>
      </c>
      <c r="G32" s="21">
        <v>0</v>
      </c>
      <c r="H32" s="21">
        <v>0</v>
      </c>
      <c r="I32" s="21">
        <f aca="true" t="shared" si="39" ref="I32:V32">I5-I31</f>
        <v>20000</v>
      </c>
      <c r="J32" s="21">
        <f t="shared" si="39"/>
        <v>20000</v>
      </c>
      <c r="K32" s="21">
        <f t="shared" si="39"/>
        <v>20000</v>
      </c>
      <c r="L32" s="21">
        <f t="shared" si="39"/>
        <v>20000</v>
      </c>
      <c r="M32" s="21">
        <f t="shared" si="39"/>
        <v>20000</v>
      </c>
      <c r="N32" s="21">
        <f t="shared" si="39"/>
        <v>19500</v>
      </c>
      <c r="O32" s="21">
        <f t="shared" si="39"/>
        <v>19000</v>
      </c>
      <c r="P32" s="21">
        <f t="shared" si="39"/>
        <v>18800</v>
      </c>
      <c r="Q32" s="21">
        <f t="shared" si="39"/>
        <v>18500</v>
      </c>
      <c r="R32" s="21">
        <f t="shared" si="39"/>
        <v>18000</v>
      </c>
      <c r="S32" s="21">
        <f t="shared" si="39"/>
        <v>18000</v>
      </c>
      <c r="T32" s="21">
        <f t="shared" si="39"/>
        <v>17500</v>
      </c>
      <c r="U32" s="21">
        <f t="shared" si="39"/>
        <v>17500</v>
      </c>
      <c r="V32" s="21">
        <f t="shared" si="39"/>
        <v>13200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</row>
    <row r="33" spans="1:28" ht="25.5">
      <c r="A33" s="19" t="s">
        <v>79</v>
      </c>
      <c r="B33" s="6" t="s">
        <v>96</v>
      </c>
      <c r="C33" s="12">
        <v>744778</v>
      </c>
      <c r="D33" s="7">
        <v>0</v>
      </c>
      <c r="E33" s="7">
        <f t="shared" si="38"/>
        <v>744778</v>
      </c>
      <c r="F33" s="21">
        <v>87537.93</v>
      </c>
      <c r="G33" s="7">
        <v>86799.93</v>
      </c>
      <c r="H33" s="7">
        <v>86799.93</v>
      </c>
      <c r="I33" s="7" t="e">
        <f aca="true" t="shared" si="40" ref="I33:V33">I23+I13</f>
        <v>#VALUE!</v>
      </c>
      <c r="J33" s="7" t="e">
        <f t="shared" si="40"/>
        <v>#VALUE!</v>
      </c>
      <c r="K33" s="7" t="e">
        <f t="shared" si="40"/>
        <v>#VALUE!</v>
      </c>
      <c r="L33" s="7" t="e">
        <f t="shared" si="40"/>
        <v>#VALUE!</v>
      </c>
      <c r="M33" s="7" t="e">
        <f t="shared" si="40"/>
        <v>#VALUE!</v>
      </c>
      <c r="N33" s="7" t="e">
        <f t="shared" si="40"/>
        <v>#VALUE!</v>
      </c>
      <c r="O33" s="7" t="e">
        <f t="shared" si="40"/>
        <v>#VALUE!</v>
      </c>
      <c r="P33" s="7" t="e">
        <f t="shared" si="40"/>
        <v>#VALUE!</v>
      </c>
      <c r="Q33" s="7" t="e">
        <f t="shared" si="40"/>
        <v>#VALUE!</v>
      </c>
      <c r="R33" s="7" t="e">
        <f t="shared" si="40"/>
        <v>#VALUE!</v>
      </c>
      <c r="S33" s="7" t="e">
        <f t="shared" si="40"/>
        <v>#VALUE!</v>
      </c>
      <c r="T33" s="7" t="e">
        <f t="shared" si="40"/>
        <v>#VALUE!</v>
      </c>
      <c r="U33" s="7" t="e">
        <f t="shared" si="40"/>
        <v>#VALUE!</v>
      </c>
      <c r="V33" s="7" t="e">
        <f t="shared" si="40"/>
        <v>#VALUE!</v>
      </c>
      <c r="W33" s="7">
        <v>86799.93</v>
      </c>
      <c r="X33" s="7">
        <v>86799.93</v>
      </c>
      <c r="Y33" s="7">
        <v>86799.93</v>
      </c>
      <c r="Z33" s="7">
        <v>86799.93</v>
      </c>
      <c r="AA33" s="7">
        <v>86799.93</v>
      </c>
      <c r="AB33" s="7">
        <v>0</v>
      </c>
    </row>
    <row r="34" spans="1:28" ht="14.25">
      <c r="A34" s="19" t="s">
        <v>80</v>
      </c>
      <c r="B34" s="6" t="s">
        <v>81</v>
      </c>
      <c r="C34" s="12">
        <v>744778</v>
      </c>
      <c r="D34" s="7">
        <f aca="true" t="shared" si="41" ref="D34:V34">D20+D18</f>
        <v>0</v>
      </c>
      <c r="E34" s="7">
        <f t="shared" si="38"/>
        <v>744778</v>
      </c>
      <c r="F34" s="21">
        <v>87537.93</v>
      </c>
      <c r="G34" s="7">
        <v>86799.93</v>
      </c>
      <c r="H34" s="7">
        <v>86799.93</v>
      </c>
      <c r="I34" s="7">
        <f t="shared" si="41"/>
        <v>20000</v>
      </c>
      <c r="J34" s="7">
        <f t="shared" si="41"/>
        <v>20000</v>
      </c>
      <c r="K34" s="7">
        <f t="shared" si="41"/>
        <v>20000</v>
      </c>
      <c r="L34" s="7">
        <f t="shared" si="41"/>
        <v>20000</v>
      </c>
      <c r="M34" s="7">
        <f t="shared" si="41"/>
        <v>20000</v>
      </c>
      <c r="N34" s="7">
        <f t="shared" si="41"/>
        <v>19500</v>
      </c>
      <c r="O34" s="7">
        <f t="shared" si="41"/>
        <v>19000</v>
      </c>
      <c r="P34" s="7">
        <f t="shared" si="41"/>
        <v>18800</v>
      </c>
      <c r="Q34" s="7">
        <f t="shared" si="41"/>
        <v>18500</v>
      </c>
      <c r="R34" s="7">
        <f t="shared" si="41"/>
        <v>18000</v>
      </c>
      <c r="S34" s="7">
        <f t="shared" si="41"/>
        <v>18000</v>
      </c>
      <c r="T34" s="7">
        <f t="shared" si="41"/>
        <v>17500</v>
      </c>
      <c r="U34" s="7">
        <f t="shared" si="41"/>
        <v>17500</v>
      </c>
      <c r="V34" s="7">
        <f t="shared" si="41"/>
        <v>13200</v>
      </c>
      <c r="W34" s="7">
        <v>86799.93</v>
      </c>
      <c r="X34" s="7">
        <v>86799.93</v>
      </c>
      <c r="Y34" s="7">
        <v>86799.93</v>
      </c>
      <c r="Z34" s="7">
        <v>86799.93</v>
      </c>
      <c r="AA34" s="7">
        <v>86799.93</v>
      </c>
      <c r="AB34" s="7">
        <f>AB20+AB18</f>
        <v>0</v>
      </c>
    </row>
    <row r="35" spans="1:28" ht="16.5" customHeight="1">
      <c r="A35" s="19" t="s">
        <v>82</v>
      </c>
      <c r="B35" s="6" t="s">
        <v>83</v>
      </c>
      <c r="C35" s="12">
        <v>0</v>
      </c>
      <c r="D35" s="7">
        <v>0</v>
      </c>
      <c r="E35" s="7">
        <f t="shared" si="38"/>
        <v>0</v>
      </c>
      <c r="F35" s="21">
        <v>0</v>
      </c>
      <c r="G35" s="21">
        <v>0</v>
      </c>
      <c r="H35" s="21">
        <v>0</v>
      </c>
      <c r="I35" s="21" t="e">
        <f>#REF!+#REF!+#REF!+#REF!+#REF!+#REF!</f>
        <v>#REF!</v>
      </c>
      <c r="J35" s="21" t="e">
        <f>#REF!+#REF!+#REF!+#REF!+#REF!+#REF!</f>
        <v>#REF!</v>
      </c>
      <c r="K35" s="21" t="e">
        <f>#REF!+#REF!+#REF!+#REF!+#REF!+#REF!</f>
        <v>#REF!</v>
      </c>
      <c r="L35" s="21" t="e">
        <f>#REF!+#REF!+#REF!+#REF!+#REF!+#REF!</f>
        <v>#REF!</v>
      </c>
      <c r="M35" s="21" t="e">
        <f>#REF!+#REF!+#REF!+#REF!+#REF!+#REF!</f>
        <v>#REF!</v>
      </c>
      <c r="N35" s="21" t="e">
        <f>#REF!+#REF!+#REF!+#REF!+#REF!+#REF!</f>
        <v>#REF!</v>
      </c>
      <c r="O35" s="21" t="e">
        <f>#REF!+#REF!+#REF!+#REF!+#REF!+#REF!</f>
        <v>#REF!</v>
      </c>
      <c r="P35" s="21" t="e">
        <f>#REF!+#REF!+#REF!+#REF!+#REF!+#REF!</f>
        <v>#REF!</v>
      </c>
      <c r="Q35" s="21" t="e">
        <f>#REF!+#REF!+#REF!+#REF!+#REF!+#REF!</f>
        <v>#REF!</v>
      </c>
      <c r="R35" s="21" t="e">
        <f>#REF!+#REF!+#REF!+#REF!+#REF!+#REF!</f>
        <v>#REF!</v>
      </c>
      <c r="S35" s="21" t="e">
        <f>#REF!+#REF!+#REF!+#REF!+#REF!+#REF!</f>
        <v>#REF!</v>
      </c>
      <c r="T35" s="21" t="e">
        <f>#REF!+#REF!+#REF!+#REF!+#REF!+#REF!</f>
        <v>#REF!</v>
      </c>
      <c r="U35" s="21" t="e">
        <f>#REF!+#REF!+#REF!+#REF!+#REF!+#REF!</f>
        <v>#REF!</v>
      </c>
      <c r="V35" s="21" t="e">
        <f>#REF!+#REF!+#REF!+#REF!+#REF!+#REF!</f>
        <v>#REF!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</row>
    <row r="36" spans="1:28" ht="14.25">
      <c r="A36" s="19" t="s">
        <v>97</v>
      </c>
      <c r="B36" s="6" t="s">
        <v>98</v>
      </c>
      <c r="C36" s="12">
        <v>0</v>
      </c>
      <c r="D36" s="7">
        <v>0</v>
      </c>
      <c r="E36" s="7">
        <f t="shared" si="38"/>
        <v>0</v>
      </c>
      <c r="F36" s="21">
        <v>0</v>
      </c>
      <c r="G36" s="21">
        <v>0</v>
      </c>
      <c r="H36" s="21"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</row>
    <row r="37" spans="1:28" ht="13.5" customHeight="1">
      <c r="A37" s="19" t="s">
        <v>99</v>
      </c>
      <c r="B37" s="6" t="s">
        <v>100</v>
      </c>
      <c r="C37" s="12">
        <v>150500</v>
      </c>
      <c r="D37" s="7">
        <v>0</v>
      </c>
      <c r="E37" s="7">
        <f t="shared" si="38"/>
        <v>150500</v>
      </c>
      <c r="F37" s="21">
        <v>0</v>
      </c>
      <c r="G37" s="21">
        <v>0</v>
      </c>
      <c r="H37" s="21"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</row>
    <row r="38" spans="1:28" ht="14.25">
      <c r="A38" s="19" t="s">
        <v>101</v>
      </c>
      <c r="B38" s="6" t="s">
        <v>102</v>
      </c>
      <c r="C38" s="12">
        <v>0</v>
      </c>
      <c r="D38" s="7">
        <v>0</v>
      </c>
      <c r="E38" s="7">
        <f t="shared" si="38"/>
        <v>0</v>
      </c>
      <c r="F38" s="21">
        <v>0</v>
      </c>
      <c r="G38" s="21">
        <v>0</v>
      </c>
      <c r="H38" s="21"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</row>
    <row r="39" spans="1:28" ht="14.25">
      <c r="A39" s="4"/>
      <c r="B39" s="2"/>
      <c r="C39" s="16"/>
      <c r="D39" s="16"/>
      <c r="E39" s="7"/>
      <c r="F39" s="1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4.25">
      <c r="A40" s="4"/>
      <c r="B40" s="2"/>
      <c r="C40" s="16"/>
      <c r="D40" s="16"/>
      <c r="E40" s="16"/>
      <c r="F40" s="1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4.25">
      <c r="A41" s="4"/>
      <c r="B41" s="2"/>
      <c r="C41" s="16"/>
      <c r="D41" s="16"/>
      <c r="E41" s="16"/>
      <c r="F41" s="1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4.25">
      <c r="A42" s="4"/>
      <c r="B42" s="2"/>
      <c r="C42" s="16"/>
      <c r="D42" s="16"/>
      <c r="E42" s="16"/>
      <c r="F42" s="1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4.25">
      <c r="A43" s="4"/>
      <c r="B43" s="2"/>
      <c r="C43" s="16"/>
      <c r="D43" s="16"/>
      <c r="E43" s="16"/>
      <c r="F43" s="16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4.25">
      <c r="A44" s="4"/>
      <c r="B44" s="2"/>
      <c r="C44" s="16"/>
      <c r="D44" s="16"/>
      <c r="E44" s="16"/>
      <c r="F44" s="1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4.25">
      <c r="A45" s="4"/>
      <c r="B45" s="2"/>
      <c r="C45" s="16"/>
      <c r="D45" s="16"/>
      <c r="E45" s="16"/>
      <c r="F45" s="16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4.25">
      <c r="A46" s="4"/>
      <c r="B46" s="2"/>
      <c r="C46" s="16"/>
      <c r="D46" s="16"/>
      <c r="E46" s="16"/>
      <c r="F46" s="16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4.25">
      <c r="A47" s="4"/>
      <c r="B47" s="2"/>
      <c r="C47" s="16"/>
      <c r="D47" s="16"/>
      <c r="E47" s="16"/>
      <c r="F47" s="1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4.25">
      <c r="A48" s="4"/>
      <c r="B48" s="2"/>
      <c r="C48" s="16"/>
      <c r="D48" s="16"/>
      <c r="E48" s="16"/>
      <c r="F48" s="1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4.25">
      <c r="A49" s="4"/>
      <c r="B49" s="2"/>
      <c r="C49" s="16"/>
      <c r="D49" s="16"/>
      <c r="E49" s="16"/>
      <c r="F49" s="16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4.25">
      <c r="A50" s="4"/>
      <c r="B50" s="2"/>
      <c r="C50" s="16"/>
      <c r="D50" s="16"/>
      <c r="E50" s="16"/>
      <c r="F50" s="16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4.25">
      <c r="A51" s="4"/>
      <c r="B51" s="2"/>
      <c r="C51" s="16"/>
      <c r="D51" s="16"/>
      <c r="E51" s="16"/>
      <c r="F51" s="1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4.25">
      <c r="A52" s="4"/>
      <c r="B52" s="2"/>
      <c r="C52" s="16"/>
      <c r="D52" s="16"/>
      <c r="E52" s="16"/>
      <c r="F52" s="1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4.25">
      <c r="A53" s="4"/>
      <c r="B53" s="2"/>
      <c r="C53" s="16"/>
      <c r="D53" s="16"/>
      <c r="E53" s="16"/>
      <c r="F53" s="1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4.25">
      <c r="A54" s="4"/>
      <c r="B54" s="2"/>
      <c r="C54" s="16"/>
      <c r="D54" s="16"/>
      <c r="E54" s="16"/>
      <c r="F54" s="1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4.25">
      <c r="A55" s="4"/>
      <c r="B55" s="2"/>
      <c r="C55" s="16"/>
      <c r="D55" s="16"/>
      <c r="E55" s="16"/>
      <c r="F55" s="1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4.25">
      <c r="A56" s="4"/>
      <c r="B56" s="2"/>
      <c r="C56" s="16"/>
      <c r="D56" s="16"/>
      <c r="E56" s="16"/>
      <c r="F56" s="16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4.25">
      <c r="A57" s="4"/>
      <c r="B57" s="2"/>
      <c r="C57" s="16"/>
      <c r="D57" s="16"/>
      <c r="E57" s="16"/>
      <c r="F57" s="16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4.25">
      <c r="A58" s="4"/>
      <c r="B58" s="2"/>
      <c r="C58" s="16"/>
      <c r="D58" s="16"/>
      <c r="E58" s="16"/>
      <c r="F58" s="1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4.25">
      <c r="A59" s="4"/>
      <c r="B59" s="2"/>
      <c r="C59" s="16"/>
      <c r="D59" s="16"/>
      <c r="E59" s="16"/>
      <c r="F59" s="1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4.25">
      <c r="A60" s="4"/>
      <c r="B60" s="2"/>
      <c r="C60" s="16"/>
      <c r="D60" s="16"/>
      <c r="E60" s="16"/>
      <c r="F60" s="1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4.25">
      <c r="A61" s="4"/>
      <c r="B61" s="17"/>
      <c r="C61" s="16"/>
      <c r="D61" s="16"/>
      <c r="E61" s="16"/>
      <c r="F61" s="1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4.25">
      <c r="A62" s="4"/>
      <c r="B62" s="17"/>
      <c r="C62" s="16"/>
      <c r="D62" s="16"/>
      <c r="E62" s="16"/>
      <c r="F62" s="16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4.25">
      <c r="A63" s="4"/>
      <c r="B63" s="17"/>
      <c r="C63" s="16"/>
      <c r="D63" s="16"/>
      <c r="E63" s="16"/>
      <c r="F63" s="16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4.25">
      <c r="A64" s="4"/>
      <c r="B64" s="17"/>
      <c r="C64" s="16"/>
      <c r="D64" s="16"/>
      <c r="E64" s="16"/>
      <c r="F64" s="16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4.25">
      <c r="A65" s="4"/>
      <c r="B65" s="17"/>
      <c r="C65" s="16"/>
      <c r="D65" s="16"/>
      <c r="E65" s="16"/>
      <c r="F65" s="16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4.25">
      <c r="A66" s="4"/>
      <c r="B66" s="17"/>
      <c r="C66" s="16"/>
      <c r="D66" s="16"/>
      <c r="E66" s="16"/>
      <c r="F66" s="16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4.25">
      <c r="A67" s="4"/>
      <c r="B67" s="2"/>
      <c r="C67" s="14"/>
      <c r="D67" s="1"/>
      <c r="E67" s="1"/>
      <c r="F67" s="14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4.25">
      <c r="A68" s="4"/>
      <c r="B68" s="2"/>
      <c r="C68" s="14"/>
      <c r="D68" s="1"/>
      <c r="E68" s="1"/>
      <c r="F68" s="1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4.25">
      <c r="A69" s="4"/>
      <c r="B69" s="2"/>
      <c r="C69" s="14"/>
      <c r="D69" s="1"/>
      <c r="E69" s="1"/>
      <c r="F69" s="14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4.25">
      <c r="A70" s="4"/>
      <c r="B70" s="2"/>
      <c r="C70" s="14"/>
      <c r="D70" s="1"/>
      <c r="E70" s="1"/>
      <c r="F70" s="14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4.25">
      <c r="A71" s="4"/>
      <c r="B71" s="2"/>
      <c r="C71" s="14"/>
      <c r="D71" s="1"/>
      <c r="E71" s="1"/>
      <c r="F71" s="14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4.25">
      <c r="A72" s="4"/>
      <c r="B72" s="2"/>
      <c r="C72" s="14"/>
      <c r="D72" s="1"/>
      <c r="E72" s="1"/>
      <c r="F72" s="14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4.25">
      <c r="A73" s="4"/>
      <c r="B73" s="2"/>
      <c r="C73" s="14"/>
      <c r="D73" s="1"/>
      <c r="E73" s="1"/>
      <c r="F73" s="14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4.25">
      <c r="A74" s="4"/>
      <c r="B74" s="2"/>
      <c r="C74" s="14"/>
      <c r="D74" s="1"/>
      <c r="E74" s="1"/>
      <c r="F74" s="14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4.25">
      <c r="A75" s="4"/>
      <c r="B75" s="2"/>
      <c r="C75" s="14"/>
      <c r="D75" s="1"/>
      <c r="E75" s="1"/>
      <c r="F75" s="14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4.25">
      <c r="A76" s="4"/>
      <c r="B76" s="2"/>
      <c r="C76" s="14"/>
      <c r="D76" s="1"/>
      <c r="E76" s="1"/>
      <c r="F76" s="14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4.25">
      <c r="A77" s="4"/>
      <c r="B77" s="2"/>
      <c r="C77" s="14"/>
      <c r="D77" s="1"/>
      <c r="E77" s="1"/>
      <c r="F77" s="14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4.25">
      <c r="A78" s="4"/>
      <c r="B78" s="2"/>
      <c r="C78" s="14"/>
      <c r="D78" s="1"/>
      <c r="E78" s="1"/>
      <c r="F78" s="14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4.25">
      <c r="A79" s="4"/>
      <c r="B79" s="2"/>
      <c r="C79" s="14"/>
      <c r="D79" s="1"/>
      <c r="E79" s="1"/>
      <c r="F79" s="14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4.25">
      <c r="A80" s="4"/>
      <c r="B80" s="2"/>
      <c r="C80" s="14"/>
      <c r="D80" s="1"/>
      <c r="E80" s="1"/>
      <c r="F80" s="14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4.25">
      <c r="A81" s="4"/>
      <c r="B81" s="2"/>
      <c r="C81" s="14"/>
      <c r="D81" s="1"/>
      <c r="E81" s="1"/>
      <c r="F81" s="14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4.25">
      <c r="A82" s="4"/>
      <c r="B82" s="2"/>
      <c r="C82" s="14"/>
      <c r="D82" s="1"/>
      <c r="E82" s="1"/>
      <c r="F82" s="14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4.25">
      <c r="A83" s="4"/>
      <c r="B83" s="2"/>
      <c r="C83" s="14"/>
      <c r="D83" s="1"/>
      <c r="E83" s="1"/>
      <c r="F83" s="14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4.25">
      <c r="A84" s="4"/>
      <c r="B84" s="2"/>
      <c r="C84" s="14"/>
      <c r="D84" s="1"/>
      <c r="E84" s="1"/>
      <c r="F84" s="14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4.25">
      <c r="A85" s="4"/>
      <c r="B85" s="2"/>
      <c r="C85" s="14"/>
      <c r="D85" s="1"/>
      <c r="E85" s="1"/>
      <c r="F85" s="14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4.25">
      <c r="A86" s="4"/>
      <c r="B86" s="2"/>
      <c r="C86" s="14"/>
      <c r="D86" s="1"/>
      <c r="E86" s="1"/>
      <c r="F86" s="1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4.25">
      <c r="A87" s="4"/>
      <c r="B87" s="2"/>
      <c r="C87" s="14"/>
      <c r="D87" s="1"/>
      <c r="E87" s="1"/>
      <c r="F87" s="14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4.25">
      <c r="A88" s="4"/>
      <c r="B88" s="2"/>
      <c r="C88" s="14"/>
      <c r="D88" s="1"/>
      <c r="E88" s="1"/>
      <c r="F88" s="14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4.25">
      <c r="A89" s="4"/>
      <c r="B89" s="2"/>
      <c r="C89" s="14"/>
      <c r="D89" s="1"/>
      <c r="E89" s="1"/>
      <c r="F89" s="14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4.25">
      <c r="A90" s="4"/>
      <c r="B90" s="2"/>
      <c r="C90" s="14"/>
      <c r="D90" s="1"/>
      <c r="E90" s="1"/>
      <c r="F90" s="14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4.25">
      <c r="A91" s="4"/>
      <c r="B91" s="2"/>
      <c r="C91" s="14"/>
      <c r="D91" s="1"/>
      <c r="E91" s="1"/>
      <c r="F91" s="14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4.25">
      <c r="A92" s="4"/>
      <c r="B92" s="2"/>
      <c r="C92" s="14"/>
      <c r="D92" s="1"/>
      <c r="E92" s="1"/>
      <c r="F92" s="14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4.25">
      <c r="A93" s="4"/>
      <c r="B93" s="2"/>
      <c r="C93" s="14"/>
      <c r="D93" s="1"/>
      <c r="E93" s="1"/>
      <c r="F93" s="14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4.25">
      <c r="A94" s="4"/>
      <c r="B94" s="2"/>
      <c r="C94" s="14"/>
      <c r="D94" s="1"/>
      <c r="E94" s="1"/>
      <c r="F94" s="14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4.25">
      <c r="A95" s="4"/>
      <c r="B95" s="2"/>
      <c r="C95" s="14"/>
      <c r="D95" s="1"/>
      <c r="E95" s="1"/>
      <c r="F95" s="14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4.25">
      <c r="A96" s="4"/>
      <c r="B96" s="2"/>
      <c r="C96" s="14"/>
      <c r="D96" s="1"/>
      <c r="E96" s="1"/>
      <c r="F96" s="14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4.25">
      <c r="A97" s="4"/>
      <c r="B97" s="2"/>
      <c r="C97" s="14"/>
      <c r="D97" s="1"/>
      <c r="E97" s="1"/>
      <c r="F97" s="14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4.25">
      <c r="A98" s="4"/>
      <c r="B98" s="2"/>
      <c r="C98" s="14"/>
      <c r="D98" s="1"/>
      <c r="E98" s="1"/>
      <c r="F98" s="14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4.25">
      <c r="A99" s="4"/>
      <c r="B99" s="2"/>
      <c r="C99" s="14"/>
      <c r="D99" s="1"/>
      <c r="E99" s="1"/>
      <c r="F99" s="14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4.25">
      <c r="A100" s="4"/>
      <c r="B100" s="2"/>
      <c r="C100" s="14"/>
      <c r="D100" s="1"/>
      <c r="E100" s="1"/>
      <c r="F100" s="14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4.25">
      <c r="A101" s="4"/>
      <c r="B101" s="2"/>
      <c r="C101" s="14"/>
      <c r="D101" s="1"/>
      <c r="E101" s="1"/>
      <c r="F101" s="14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4.25">
      <c r="A102" s="4"/>
      <c r="B102" s="2"/>
      <c r="C102" s="14"/>
      <c r="D102" s="1"/>
      <c r="E102" s="1"/>
      <c r="F102" s="14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4.25">
      <c r="A103" s="4"/>
      <c r="B103" s="2"/>
      <c r="C103" s="14"/>
      <c r="D103" s="1"/>
      <c r="E103" s="1"/>
      <c r="F103" s="14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4.25">
      <c r="A104" s="4"/>
      <c r="B104" s="2"/>
      <c r="C104" s="14"/>
      <c r="D104" s="1"/>
      <c r="E104" s="1"/>
      <c r="F104" s="14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4.25">
      <c r="A105" s="4"/>
      <c r="B105" s="2"/>
      <c r="C105" s="14"/>
      <c r="D105" s="1"/>
      <c r="E105" s="1"/>
      <c r="F105" s="14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4.25">
      <c r="A106" s="4"/>
      <c r="B106" s="2"/>
      <c r="C106" s="14"/>
      <c r="D106" s="1"/>
      <c r="E106" s="1"/>
      <c r="F106" s="14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4.25">
      <c r="A107" s="4"/>
      <c r="B107" s="2"/>
      <c r="C107" s="14"/>
      <c r="D107" s="1"/>
      <c r="E107" s="1"/>
      <c r="F107" s="14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4.25">
      <c r="A108" s="4"/>
      <c r="B108" s="2"/>
      <c r="C108" s="14"/>
      <c r="D108" s="1"/>
      <c r="E108" s="1"/>
      <c r="F108" s="14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4.25">
      <c r="A109" s="4"/>
      <c r="B109" s="2"/>
      <c r="C109" s="14"/>
      <c r="D109" s="1"/>
      <c r="E109" s="1"/>
      <c r="F109" s="14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4.25">
      <c r="A110" s="4"/>
      <c r="B110" s="2"/>
      <c r="C110" s="14"/>
      <c r="D110" s="1"/>
      <c r="E110" s="1"/>
      <c r="F110" s="14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4.25">
      <c r="A111" s="4"/>
      <c r="B111" s="2"/>
      <c r="C111" s="14"/>
      <c r="D111" s="1"/>
      <c r="E111" s="1"/>
      <c r="F111" s="14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4.25">
      <c r="A112" s="4"/>
      <c r="B112" s="2"/>
      <c r="C112" s="14"/>
      <c r="D112" s="1"/>
      <c r="E112" s="1"/>
      <c r="F112" s="14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4.25">
      <c r="A113" s="4"/>
      <c r="B113" s="2"/>
      <c r="C113" s="14"/>
      <c r="D113" s="1"/>
      <c r="E113" s="1"/>
      <c r="F113" s="14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4.25">
      <c r="A114" s="4"/>
      <c r="B114" s="2"/>
      <c r="C114" s="14"/>
      <c r="D114" s="1"/>
      <c r="E114" s="1"/>
      <c r="F114" s="14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4.25">
      <c r="A115" s="4"/>
      <c r="B115" s="2"/>
      <c r="C115" s="14"/>
      <c r="D115" s="1"/>
      <c r="E115" s="1"/>
      <c r="F115" s="14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4.25">
      <c r="A116" s="4"/>
      <c r="B116" s="2"/>
      <c r="C116" s="14"/>
      <c r="D116" s="1"/>
      <c r="E116" s="1"/>
      <c r="F116" s="14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4.25">
      <c r="A117" s="4"/>
      <c r="B117" s="2"/>
      <c r="C117" s="14"/>
      <c r="D117" s="1"/>
      <c r="E117" s="1"/>
      <c r="F117" s="14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4.25">
      <c r="A118" s="4"/>
      <c r="B118" s="2"/>
      <c r="C118" s="14"/>
      <c r="D118" s="1"/>
      <c r="E118" s="1"/>
      <c r="F118" s="14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4.25">
      <c r="A119" s="4"/>
      <c r="B119" s="2"/>
      <c r="C119" s="14"/>
      <c r="D119" s="1"/>
      <c r="E119" s="1"/>
      <c r="F119" s="14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4.25">
      <c r="A120" s="4"/>
      <c r="B120" s="2"/>
      <c r="C120" s="14"/>
      <c r="D120" s="1"/>
      <c r="E120" s="1"/>
      <c r="F120" s="14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4.25">
      <c r="A121" s="4"/>
      <c r="B121" s="2"/>
      <c r="C121" s="14"/>
      <c r="D121" s="1"/>
      <c r="E121" s="1"/>
      <c r="F121" s="14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4.25">
      <c r="A122" s="4"/>
      <c r="B122" s="2"/>
      <c r="C122" s="14"/>
      <c r="D122" s="1"/>
      <c r="E122" s="1"/>
      <c r="F122" s="14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4.25">
      <c r="A123" s="4"/>
      <c r="B123" s="2"/>
      <c r="C123" s="14"/>
      <c r="D123" s="1"/>
      <c r="E123" s="1"/>
      <c r="F123" s="14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4.25">
      <c r="A124" s="4"/>
      <c r="B124" s="2"/>
      <c r="C124" s="14"/>
      <c r="D124" s="1"/>
      <c r="E124" s="1"/>
      <c r="F124" s="14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4.25">
      <c r="A125" s="4"/>
      <c r="B125" s="2"/>
      <c r="C125" s="14"/>
      <c r="D125" s="1"/>
      <c r="E125" s="1"/>
      <c r="F125" s="14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4.25">
      <c r="A126" s="4"/>
      <c r="B126" s="2"/>
      <c r="C126" s="14"/>
      <c r="D126" s="1"/>
      <c r="E126" s="1"/>
      <c r="F126" s="14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4.25">
      <c r="A127" s="4"/>
      <c r="B127" s="2"/>
      <c r="C127" s="14"/>
      <c r="D127" s="1"/>
      <c r="E127" s="1"/>
      <c r="F127" s="14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4.25">
      <c r="A128" s="4"/>
      <c r="B128" s="2"/>
      <c r="C128" s="14"/>
      <c r="D128" s="1"/>
      <c r="E128" s="1"/>
      <c r="F128" s="14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4.25">
      <c r="A129" s="4"/>
      <c r="B129" s="2"/>
      <c r="C129" s="14"/>
      <c r="D129" s="1"/>
      <c r="E129" s="1"/>
      <c r="F129" s="14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4.25">
      <c r="A130" s="4"/>
      <c r="B130" s="2"/>
      <c r="C130" s="14"/>
      <c r="D130" s="1"/>
      <c r="E130" s="1"/>
      <c r="F130" s="14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4.25">
      <c r="A131" s="4"/>
      <c r="B131" s="2"/>
      <c r="C131" s="14"/>
      <c r="D131" s="1"/>
      <c r="E131" s="1"/>
      <c r="F131" s="14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4.25">
      <c r="A132" s="4"/>
      <c r="B132" s="2"/>
      <c r="C132" s="14"/>
      <c r="D132" s="1"/>
      <c r="E132" s="1"/>
      <c r="F132" s="14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4.25">
      <c r="A133" s="4"/>
      <c r="B133" s="2"/>
      <c r="C133" s="14"/>
      <c r="D133" s="1"/>
      <c r="E133" s="1"/>
      <c r="F133" s="14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4.25">
      <c r="A134" s="4"/>
      <c r="B134" s="2"/>
      <c r="C134" s="14"/>
      <c r="D134" s="1"/>
      <c r="E134" s="1"/>
      <c r="F134" s="14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4.25">
      <c r="A135" s="4"/>
      <c r="B135" s="2"/>
      <c r="C135" s="14"/>
      <c r="D135" s="1"/>
      <c r="E135" s="1"/>
      <c r="F135" s="14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4.25">
      <c r="A136" s="4"/>
      <c r="B136" s="2"/>
      <c r="C136" s="14"/>
      <c r="D136" s="1"/>
      <c r="E136" s="1"/>
      <c r="F136" s="14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4.25">
      <c r="A137" s="4"/>
      <c r="B137" s="2"/>
      <c r="C137" s="14"/>
      <c r="D137" s="1"/>
      <c r="E137" s="1"/>
      <c r="F137" s="14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4.25">
      <c r="A138" s="4"/>
      <c r="B138" s="2"/>
      <c r="C138" s="14"/>
      <c r="D138" s="1"/>
      <c r="E138" s="1"/>
      <c r="F138" s="14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4.25">
      <c r="A139" s="4"/>
      <c r="B139" s="2"/>
      <c r="C139" s="14"/>
      <c r="D139" s="1"/>
      <c r="E139" s="1"/>
      <c r="F139" s="14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4.25">
      <c r="A140" s="4"/>
      <c r="B140" s="2"/>
      <c r="C140" s="14"/>
      <c r="D140" s="1"/>
      <c r="E140" s="1"/>
      <c r="F140" s="14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4.25">
      <c r="A141" s="4"/>
      <c r="B141" s="2"/>
      <c r="C141" s="14"/>
      <c r="D141" s="1"/>
      <c r="E141" s="1"/>
      <c r="F141" s="14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4.25">
      <c r="A142" s="4"/>
      <c r="B142" s="2"/>
      <c r="C142" s="14"/>
      <c r="D142" s="1"/>
      <c r="E142" s="1"/>
      <c r="F142" s="14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4.25">
      <c r="A143" s="4"/>
      <c r="B143" s="2"/>
      <c r="C143" s="14"/>
      <c r="D143" s="1"/>
      <c r="E143" s="1"/>
      <c r="F143" s="14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4.25">
      <c r="A144" s="4"/>
      <c r="B144" s="2"/>
      <c r="C144" s="14"/>
      <c r="D144" s="1"/>
      <c r="E144" s="1"/>
      <c r="F144" s="14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4.25">
      <c r="A145" s="4"/>
      <c r="B145" s="2"/>
      <c r="C145" s="14"/>
      <c r="D145" s="1"/>
      <c r="E145" s="1"/>
      <c r="F145" s="14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4.25">
      <c r="A146" s="4"/>
      <c r="B146" s="2"/>
      <c r="C146" s="14"/>
      <c r="D146" s="1"/>
      <c r="E146" s="1"/>
      <c r="F146" s="14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4.25">
      <c r="A147" s="4"/>
      <c r="B147" s="2"/>
      <c r="C147" s="14"/>
      <c r="D147" s="1"/>
      <c r="E147" s="1"/>
      <c r="F147" s="14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4.25">
      <c r="A148" s="4"/>
      <c r="B148" s="2"/>
      <c r="C148" s="14"/>
      <c r="D148" s="1"/>
      <c r="E148" s="1"/>
      <c r="F148" s="14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4.25">
      <c r="A149" s="4"/>
      <c r="B149" s="2"/>
      <c r="C149" s="14"/>
      <c r="D149" s="1"/>
      <c r="E149" s="1"/>
      <c r="F149" s="14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4.25">
      <c r="A150" s="4"/>
      <c r="B150" s="2"/>
      <c r="C150" s="14"/>
      <c r="D150" s="1"/>
      <c r="E150" s="1"/>
      <c r="F150" s="14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4.25">
      <c r="A151" s="4"/>
      <c r="B151" s="2"/>
      <c r="C151" s="14"/>
      <c r="D151" s="1"/>
      <c r="E151" s="1"/>
      <c r="F151" s="14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4.25">
      <c r="A152" s="4"/>
      <c r="B152" s="2"/>
      <c r="C152" s="14"/>
      <c r="D152" s="1"/>
      <c r="E152" s="1"/>
      <c r="F152" s="14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4.25">
      <c r="A153" s="4"/>
      <c r="B153" s="2"/>
      <c r="C153" s="14"/>
      <c r="D153" s="1"/>
      <c r="E153" s="1"/>
      <c r="F153" s="14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4.25">
      <c r="A154" s="4"/>
      <c r="B154" s="2"/>
      <c r="C154" s="14"/>
      <c r="D154" s="1"/>
      <c r="E154" s="1"/>
      <c r="F154" s="14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4.25">
      <c r="A155" s="4"/>
      <c r="B155" s="2"/>
      <c r="C155" s="14"/>
      <c r="D155" s="1"/>
      <c r="E155" s="1"/>
      <c r="F155" s="14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4.25">
      <c r="A156" s="4"/>
      <c r="B156" s="2"/>
      <c r="C156" s="14"/>
      <c r="D156" s="1"/>
      <c r="E156" s="1"/>
      <c r="F156" s="14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4.25">
      <c r="A157" s="4"/>
      <c r="B157" s="2"/>
      <c r="C157" s="14"/>
      <c r="D157" s="1"/>
      <c r="E157" s="1"/>
      <c r="F157" s="14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4.25">
      <c r="A158" s="4"/>
      <c r="B158" s="2"/>
      <c r="C158" s="14"/>
      <c r="D158" s="1"/>
      <c r="E158" s="1"/>
      <c r="F158" s="14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4.25">
      <c r="A159" s="4"/>
      <c r="B159" s="2"/>
      <c r="C159" s="14"/>
      <c r="D159" s="1"/>
      <c r="E159" s="1"/>
      <c r="F159" s="14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4.25">
      <c r="A160" s="4"/>
      <c r="B160" s="2"/>
      <c r="C160" s="14"/>
      <c r="D160" s="1"/>
      <c r="E160" s="1"/>
      <c r="F160" s="14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4.25">
      <c r="A161" s="4"/>
      <c r="B161" s="2"/>
      <c r="C161" s="14"/>
      <c r="D161" s="1"/>
      <c r="E161" s="1"/>
      <c r="F161" s="14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4.25">
      <c r="A162" s="4"/>
      <c r="B162" s="2"/>
      <c r="C162" s="14"/>
      <c r="D162" s="1"/>
      <c r="E162" s="1"/>
      <c r="F162" s="14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4.25">
      <c r="A163" s="4"/>
      <c r="B163" s="2"/>
      <c r="C163" s="14"/>
      <c r="D163" s="1"/>
      <c r="E163" s="1"/>
      <c r="F163" s="14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4.25">
      <c r="A164" s="4"/>
      <c r="B164" s="2"/>
      <c r="C164" s="14"/>
      <c r="D164" s="1"/>
      <c r="E164" s="1"/>
      <c r="F164" s="14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4.25">
      <c r="A165" s="4"/>
      <c r="B165" s="2"/>
      <c r="C165" s="14"/>
      <c r="D165" s="1"/>
      <c r="E165" s="1"/>
      <c r="F165" s="14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4.25">
      <c r="A166" s="4"/>
      <c r="B166" s="2"/>
      <c r="C166" s="14"/>
      <c r="D166" s="1"/>
      <c r="E166" s="1"/>
      <c r="F166" s="14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4.25">
      <c r="A167" s="4"/>
      <c r="B167" s="2"/>
      <c r="C167" s="14"/>
      <c r="D167" s="1"/>
      <c r="E167" s="1"/>
      <c r="F167" s="14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4.25">
      <c r="A168" s="4"/>
      <c r="B168" s="2"/>
      <c r="C168" s="14"/>
      <c r="D168" s="1"/>
      <c r="E168" s="1"/>
      <c r="F168" s="14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4.25">
      <c r="A169" s="4"/>
      <c r="B169" s="2"/>
      <c r="C169" s="14"/>
      <c r="D169" s="1"/>
      <c r="E169" s="1"/>
      <c r="F169" s="14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4.25">
      <c r="A170" s="4"/>
      <c r="B170" s="2"/>
      <c r="C170" s="14"/>
      <c r="D170" s="1"/>
      <c r="E170" s="1"/>
      <c r="F170" s="14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4.25">
      <c r="A171" s="4"/>
      <c r="B171" s="2"/>
      <c r="C171" s="14"/>
      <c r="D171" s="1"/>
      <c r="E171" s="1"/>
      <c r="F171" s="14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4.25">
      <c r="A172" s="4"/>
      <c r="B172" s="2"/>
      <c r="C172" s="14"/>
      <c r="D172" s="1"/>
      <c r="E172" s="1"/>
      <c r="F172" s="14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4.25">
      <c r="A173" s="4"/>
      <c r="B173" s="2"/>
      <c r="C173" s="14"/>
      <c r="D173" s="1"/>
      <c r="E173" s="1"/>
      <c r="F173" s="14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4.25">
      <c r="A174" s="4"/>
      <c r="B174" s="2"/>
      <c r="C174" s="14"/>
      <c r="D174" s="1"/>
      <c r="E174" s="1"/>
      <c r="F174" s="14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4.25">
      <c r="A175" s="4"/>
      <c r="B175" s="2"/>
      <c r="C175" s="14"/>
      <c r="D175" s="1"/>
      <c r="E175" s="1"/>
      <c r="F175" s="14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4.25">
      <c r="A176" s="4"/>
      <c r="B176" s="2"/>
      <c r="C176" s="14"/>
      <c r="D176" s="1"/>
      <c r="E176" s="1"/>
      <c r="F176" s="14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4.25">
      <c r="A177" s="4"/>
      <c r="B177" s="2"/>
      <c r="C177" s="14"/>
      <c r="D177" s="1"/>
      <c r="E177" s="1"/>
      <c r="F177" s="14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4.25">
      <c r="A178" s="4"/>
      <c r="B178" s="2"/>
      <c r="C178" s="14"/>
      <c r="D178" s="1"/>
      <c r="E178" s="1"/>
      <c r="F178" s="14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4.25">
      <c r="A179" s="4"/>
      <c r="B179" s="2"/>
      <c r="C179" s="14"/>
      <c r="D179" s="1"/>
      <c r="E179" s="1"/>
      <c r="F179" s="14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4.25">
      <c r="A180" s="4"/>
      <c r="B180" s="2"/>
      <c r="C180" s="14"/>
      <c r="D180" s="1"/>
      <c r="E180" s="1"/>
      <c r="F180" s="14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4.25">
      <c r="A181" s="4"/>
      <c r="B181" s="2"/>
      <c r="C181" s="14"/>
      <c r="D181" s="1"/>
      <c r="E181" s="1"/>
      <c r="F181" s="14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4.25">
      <c r="A182" s="4"/>
      <c r="B182" s="2"/>
      <c r="C182" s="14"/>
      <c r="D182" s="1"/>
      <c r="E182" s="1"/>
      <c r="F182" s="14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4.25">
      <c r="A183" s="4"/>
      <c r="B183" s="2"/>
      <c r="C183" s="14"/>
      <c r="D183" s="1"/>
      <c r="E183" s="1"/>
      <c r="F183" s="14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4.25">
      <c r="A184" s="4"/>
      <c r="B184" s="2"/>
      <c r="C184" s="14"/>
      <c r="D184" s="1"/>
      <c r="E184" s="1"/>
      <c r="F184" s="14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4.25">
      <c r="A185" s="4"/>
      <c r="B185" s="2"/>
      <c r="C185" s="14"/>
      <c r="D185" s="1"/>
      <c r="E185" s="1"/>
      <c r="F185" s="14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4.25">
      <c r="A186" s="4"/>
      <c r="B186" s="2"/>
      <c r="C186" s="14"/>
      <c r="D186" s="1"/>
      <c r="E186" s="1"/>
      <c r="F186" s="14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4.25">
      <c r="A187" s="4"/>
      <c r="B187" s="2"/>
      <c r="C187" s="14"/>
      <c r="D187" s="1"/>
      <c r="E187" s="1"/>
      <c r="F187" s="14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4.25">
      <c r="A188" s="4"/>
      <c r="B188" s="2"/>
      <c r="C188" s="14"/>
      <c r="D188" s="1"/>
      <c r="E188" s="1"/>
      <c r="F188" s="14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4.25">
      <c r="A189" s="4"/>
      <c r="B189" s="2"/>
      <c r="C189" s="14"/>
      <c r="D189" s="1"/>
      <c r="E189" s="1"/>
      <c r="F189" s="14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4.25">
      <c r="A190" s="4"/>
      <c r="B190" s="2"/>
      <c r="C190" s="14"/>
      <c r="D190" s="1"/>
      <c r="E190" s="1"/>
      <c r="F190" s="14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4.25">
      <c r="A191" s="4"/>
      <c r="B191" s="2"/>
      <c r="C191" s="14"/>
      <c r="D191" s="1"/>
      <c r="E191" s="1"/>
      <c r="F191" s="14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4.25">
      <c r="A192" s="4"/>
      <c r="B192" s="2"/>
      <c r="C192" s="14"/>
      <c r="D192" s="1"/>
      <c r="E192" s="1"/>
      <c r="F192" s="14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4.25">
      <c r="A193" s="4"/>
      <c r="B193" s="2"/>
      <c r="C193" s="14"/>
      <c r="D193" s="1"/>
      <c r="E193" s="1"/>
      <c r="F193" s="14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4.25">
      <c r="A194" s="4"/>
      <c r="B194" s="2"/>
      <c r="C194" s="14"/>
      <c r="D194" s="1"/>
      <c r="E194" s="1"/>
      <c r="F194" s="14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4.25">
      <c r="A195" s="4"/>
      <c r="B195" s="2"/>
      <c r="C195" s="14"/>
      <c r="D195" s="1"/>
      <c r="E195" s="1"/>
      <c r="F195" s="14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4.25">
      <c r="A196" s="4"/>
      <c r="B196" s="2"/>
      <c r="C196" s="14"/>
      <c r="D196" s="1"/>
      <c r="E196" s="1"/>
      <c r="F196" s="14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4.25">
      <c r="A197" s="4"/>
      <c r="B197" s="2"/>
      <c r="C197" s="14"/>
      <c r="D197" s="1"/>
      <c r="E197" s="1"/>
      <c r="F197" s="14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4.25">
      <c r="A198" s="4"/>
      <c r="B198" s="2"/>
      <c r="C198" s="14"/>
      <c r="D198" s="1"/>
      <c r="E198" s="1"/>
      <c r="F198" s="14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4.25">
      <c r="A199" s="4"/>
      <c r="B199" s="2"/>
      <c r="C199" s="14"/>
      <c r="D199" s="1"/>
      <c r="E199" s="1"/>
      <c r="F199" s="14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4.25">
      <c r="A200" s="4"/>
      <c r="B200" s="2"/>
      <c r="C200" s="14"/>
      <c r="D200" s="1"/>
      <c r="E200" s="1"/>
      <c r="F200" s="14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4.25">
      <c r="A201" s="4"/>
      <c r="B201" s="2"/>
      <c r="C201" s="14"/>
      <c r="D201" s="1"/>
      <c r="E201" s="1"/>
      <c r="F201" s="14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4.25">
      <c r="A202" s="4"/>
      <c r="B202" s="2"/>
      <c r="C202" s="14"/>
      <c r="D202" s="1"/>
      <c r="E202" s="1"/>
      <c r="F202" s="14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4.25">
      <c r="A203" s="4"/>
      <c r="B203" s="2"/>
      <c r="C203" s="14"/>
      <c r="D203" s="1"/>
      <c r="E203" s="1"/>
      <c r="F203" s="14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4.25">
      <c r="A204" s="4"/>
      <c r="B204" s="2"/>
      <c r="C204" s="14"/>
      <c r="D204" s="1"/>
      <c r="E204" s="1"/>
      <c r="F204" s="14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4.25">
      <c r="A205" s="4"/>
      <c r="B205" s="2"/>
      <c r="C205" s="14"/>
      <c r="D205" s="1"/>
      <c r="E205" s="1"/>
      <c r="F205" s="14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4.25">
      <c r="A206" s="4"/>
      <c r="B206" s="2"/>
      <c r="C206" s="14"/>
      <c r="D206" s="1"/>
      <c r="E206" s="1"/>
      <c r="F206" s="14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4.25">
      <c r="A207" s="4"/>
      <c r="B207" s="2"/>
      <c r="C207" s="14"/>
      <c r="D207" s="1"/>
      <c r="E207" s="1"/>
      <c r="F207" s="14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4.25">
      <c r="A208" s="4"/>
      <c r="B208" s="2"/>
      <c r="C208" s="14"/>
      <c r="D208" s="1"/>
      <c r="E208" s="1"/>
      <c r="F208" s="14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4.25">
      <c r="A209" s="4"/>
      <c r="B209" s="2"/>
      <c r="C209" s="14"/>
      <c r="D209" s="1"/>
      <c r="E209" s="1"/>
      <c r="F209" s="14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4.25">
      <c r="A210" s="4"/>
      <c r="B210" s="2"/>
      <c r="C210" s="14"/>
      <c r="D210" s="1"/>
      <c r="E210" s="1"/>
      <c r="F210" s="14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4.25">
      <c r="A211" s="4"/>
      <c r="B211" s="2"/>
      <c r="C211" s="14"/>
      <c r="D211" s="1"/>
      <c r="E211" s="1"/>
      <c r="F211" s="14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4.25">
      <c r="A212" s="4"/>
      <c r="B212" s="2"/>
      <c r="C212" s="14"/>
      <c r="D212" s="1"/>
      <c r="E212" s="1"/>
      <c r="F212" s="14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4.25">
      <c r="A213" s="4"/>
      <c r="B213" s="2"/>
      <c r="C213" s="14"/>
      <c r="D213" s="1"/>
      <c r="E213" s="1"/>
      <c r="F213" s="14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4.25">
      <c r="A214" s="4"/>
      <c r="B214" s="2"/>
      <c r="C214" s="14"/>
      <c r="D214" s="1"/>
      <c r="E214" s="1"/>
      <c r="F214" s="14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4.25">
      <c r="A215" s="4"/>
      <c r="B215" s="2"/>
      <c r="C215" s="14"/>
      <c r="D215" s="1"/>
      <c r="E215" s="1"/>
      <c r="F215" s="14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4.25">
      <c r="A216" s="4"/>
      <c r="B216" s="2"/>
      <c r="C216" s="14"/>
      <c r="D216" s="1"/>
      <c r="E216" s="1"/>
      <c r="F216" s="14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4.25">
      <c r="A217" s="4"/>
      <c r="B217" s="2"/>
      <c r="C217" s="14"/>
      <c r="D217" s="1"/>
      <c r="E217" s="1"/>
      <c r="F217" s="14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4.25">
      <c r="A218" s="4"/>
      <c r="B218" s="2"/>
      <c r="C218" s="14"/>
      <c r="D218" s="1"/>
      <c r="E218" s="1"/>
      <c r="F218" s="14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4.25">
      <c r="A219" s="4"/>
      <c r="B219" s="2"/>
      <c r="C219" s="14"/>
      <c r="D219" s="1"/>
      <c r="E219" s="1"/>
      <c r="F219" s="14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4.25">
      <c r="A220" s="4"/>
      <c r="B220" s="2"/>
      <c r="C220" s="14"/>
      <c r="D220" s="1"/>
      <c r="E220" s="1"/>
      <c r="F220" s="14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4.25">
      <c r="A221" s="4"/>
      <c r="B221" s="2"/>
      <c r="C221" s="14"/>
      <c r="D221" s="1"/>
      <c r="E221" s="1"/>
      <c r="F221" s="14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4.25">
      <c r="A222" s="4"/>
      <c r="B222" s="2"/>
      <c r="C222" s="14"/>
      <c r="D222" s="1"/>
      <c r="E222" s="1"/>
      <c r="F222" s="14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4.25">
      <c r="A223" s="4"/>
      <c r="B223" s="2"/>
      <c r="C223" s="14"/>
      <c r="D223" s="1"/>
      <c r="E223" s="1"/>
      <c r="F223" s="14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4.25">
      <c r="A224" s="4"/>
      <c r="B224" s="2"/>
      <c r="C224" s="14"/>
      <c r="D224" s="1"/>
      <c r="E224" s="1"/>
      <c r="F224" s="14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4.25">
      <c r="A225" s="4"/>
      <c r="B225" s="2"/>
      <c r="C225" s="14"/>
      <c r="D225" s="1"/>
      <c r="E225" s="1"/>
      <c r="F225" s="14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4.25">
      <c r="A226" s="4"/>
      <c r="B226" s="2"/>
      <c r="C226" s="14"/>
      <c r="D226" s="1"/>
      <c r="E226" s="1"/>
      <c r="F226" s="14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4.25">
      <c r="A227" s="4"/>
      <c r="B227" s="2"/>
      <c r="C227" s="14"/>
      <c r="D227" s="1"/>
      <c r="E227" s="1"/>
      <c r="F227" s="14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4.25">
      <c r="A228" s="4"/>
      <c r="B228" s="2"/>
      <c r="C228" s="14"/>
      <c r="D228" s="1"/>
      <c r="E228" s="1"/>
      <c r="F228" s="14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4.25">
      <c r="A229" s="4"/>
      <c r="B229" s="2"/>
      <c r="C229" s="14"/>
      <c r="D229" s="1"/>
      <c r="E229" s="1"/>
      <c r="F229" s="14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4.25">
      <c r="A230" s="4"/>
      <c r="B230" s="2"/>
      <c r="C230" s="14"/>
      <c r="D230" s="1"/>
      <c r="E230" s="1"/>
      <c r="F230" s="14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4.25">
      <c r="A231" s="4"/>
      <c r="B231" s="2"/>
      <c r="C231" s="14"/>
      <c r="D231" s="1"/>
      <c r="E231" s="1"/>
      <c r="F231" s="14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4.25">
      <c r="A232" s="4"/>
      <c r="B232" s="2"/>
      <c r="C232" s="14"/>
      <c r="D232" s="1"/>
      <c r="E232" s="1"/>
      <c r="F232" s="14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4.25">
      <c r="A233" s="4"/>
      <c r="B233" s="2"/>
      <c r="C233" s="14"/>
      <c r="D233" s="1"/>
      <c r="E233" s="1"/>
      <c r="F233" s="14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</sheetData>
  <sheetProtection/>
  <mergeCells count="1">
    <mergeCell ref="B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PageLayoutView="0" workbookViewId="0" topLeftCell="A1">
      <selection activeCell="F12" sqref="F12"/>
    </sheetView>
  </sheetViews>
  <sheetFormatPr defaultColWidth="8.796875" defaultRowHeight="14.25"/>
  <cols>
    <col min="1" max="1" width="24.8984375" style="0" customWidth="1"/>
    <col min="2" max="2" width="16.69921875" style="0" customWidth="1"/>
    <col min="3" max="3" width="15.5" style="0" customWidth="1"/>
    <col min="4" max="4" width="10.19921875" style="0" customWidth="1"/>
    <col min="5" max="5" width="11.09765625" style="0" customWidth="1"/>
    <col min="6" max="6" width="11.59765625" style="0" customWidth="1"/>
    <col min="7" max="7" width="11.5" style="0" customWidth="1"/>
    <col min="8" max="8" width="11.09765625" style="0" customWidth="1"/>
    <col min="9" max="9" width="11.3984375" style="0" customWidth="1"/>
    <col min="10" max="10" width="1.390625" style="0" hidden="1" customWidth="1"/>
    <col min="11" max="12" width="9" style="0" hidden="1" customWidth="1"/>
    <col min="13" max="13" width="9" style="0" customWidth="1"/>
    <col min="14" max="14" width="12.3984375" style="0" customWidth="1"/>
    <col min="15" max="16" width="10.69921875" style="0" customWidth="1"/>
    <col min="17" max="17" width="20" style="0" customWidth="1"/>
  </cols>
  <sheetData>
    <row r="1" spans="1:20" ht="14.25">
      <c r="A1" s="23"/>
      <c r="B1" s="23"/>
      <c r="C1" s="23"/>
      <c r="D1" s="23"/>
      <c r="E1" s="24"/>
      <c r="F1" s="24"/>
      <c r="G1" s="24"/>
      <c r="H1" s="24"/>
      <c r="I1" s="24"/>
      <c r="O1" s="29"/>
      <c r="P1" s="29"/>
      <c r="Q1" s="29"/>
      <c r="R1" s="24"/>
      <c r="S1" s="24"/>
      <c r="T1" s="24"/>
    </row>
    <row r="2" spans="1:20" ht="36.75" customHeight="1">
      <c r="A2" s="87" t="s">
        <v>89</v>
      </c>
      <c r="B2" s="87"/>
      <c r="C2" s="87"/>
      <c r="D2" s="87"/>
      <c r="E2" s="87"/>
      <c r="F2" s="87"/>
      <c r="G2" s="87"/>
      <c r="H2" s="87"/>
      <c r="I2" s="28"/>
      <c r="J2" s="27"/>
      <c r="K2" s="27"/>
      <c r="L2" s="27"/>
      <c r="M2" s="27"/>
      <c r="N2" s="88" t="s">
        <v>90</v>
      </c>
      <c r="O2" s="88"/>
      <c r="P2" s="88"/>
      <c r="Q2" s="88"/>
      <c r="R2" s="25"/>
      <c r="S2" s="25"/>
      <c r="T2" s="25"/>
    </row>
    <row r="3" spans="1:20" ht="57.75" customHeight="1">
      <c r="A3" s="89" t="s">
        <v>8</v>
      </c>
      <c r="B3" s="90" t="s">
        <v>9</v>
      </c>
      <c r="C3" s="30" t="s">
        <v>10</v>
      </c>
      <c r="D3" s="30" t="s">
        <v>11</v>
      </c>
      <c r="E3" s="89" t="s">
        <v>12</v>
      </c>
      <c r="F3" s="84" t="s">
        <v>93</v>
      </c>
      <c r="G3" s="82" t="s">
        <v>13</v>
      </c>
      <c r="H3" s="82"/>
      <c r="I3" s="82"/>
      <c r="J3" s="82"/>
      <c r="K3" s="82"/>
      <c r="L3" s="82"/>
      <c r="M3" s="83"/>
      <c r="N3" s="90" t="s">
        <v>14</v>
      </c>
      <c r="O3" s="81" t="s">
        <v>91</v>
      </c>
      <c r="P3" s="81" t="s">
        <v>21</v>
      </c>
      <c r="Q3" s="90" t="s">
        <v>20</v>
      </c>
      <c r="R3" s="25"/>
      <c r="S3" s="25"/>
      <c r="T3" s="25"/>
    </row>
    <row r="4" spans="1:20" ht="25.5" customHeight="1">
      <c r="A4" s="89"/>
      <c r="B4" s="90"/>
      <c r="C4" s="30"/>
      <c r="D4" s="30" t="s">
        <v>15</v>
      </c>
      <c r="E4" s="89"/>
      <c r="F4" s="85"/>
      <c r="G4" s="52">
        <v>2014</v>
      </c>
      <c r="H4" s="31">
        <v>2015</v>
      </c>
      <c r="I4" s="31">
        <v>2016</v>
      </c>
      <c r="J4" s="31">
        <v>2018</v>
      </c>
      <c r="K4" s="31">
        <v>2019</v>
      </c>
      <c r="L4" s="31">
        <v>2014</v>
      </c>
      <c r="M4" s="31">
        <v>2017</v>
      </c>
      <c r="N4" s="90"/>
      <c r="O4" s="81"/>
      <c r="P4" s="81"/>
      <c r="Q4" s="90"/>
      <c r="R4" s="26"/>
      <c r="S4" s="26"/>
      <c r="T4" s="26"/>
    </row>
    <row r="5" spans="1:20" ht="25.5" customHeight="1">
      <c r="A5" s="50" t="s">
        <v>38</v>
      </c>
      <c r="B5" s="30"/>
      <c r="C5" s="30"/>
      <c r="D5" s="33" t="s">
        <v>86</v>
      </c>
      <c r="E5" s="53">
        <f aca="true" t="shared" si="0" ref="E5:O5">E6+E10+E11</f>
        <v>9493555</v>
      </c>
      <c r="F5" s="53">
        <f t="shared" si="0"/>
        <v>273372</v>
      </c>
      <c r="G5" s="53">
        <f t="shared" si="0"/>
        <v>6236070</v>
      </c>
      <c r="H5" s="53">
        <f t="shared" si="0"/>
        <v>2984113</v>
      </c>
      <c r="I5" s="53">
        <f t="shared" si="0"/>
        <v>0</v>
      </c>
      <c r="J5" s="53">
        <f t="shared" si="0"/>
        <v>0</v>
      </c>
      <c r="K5" s="53">
        <f t="shared" si="0"/>
        <v>0</v>
      </c>
      <c r="L5" s="53">
        <f t="shared" si="0"/>
        <v>0</v>
      </c>
      <c r="M5" s="53">
        <f t="shared" si="0"/>
        <v>0</v>
      </c>
      <c r="N5" s="53">
        <f t="shared" si="0"/>
        <v>9131472</v>
      </c>
      <c r="O5" s="54">
        <f t="shared" si="0"/>
        <v>0</v>
      </c>
      <c r="P5" s="56">
        <f>O5/G5</f>
        <v>0</v>
      </c>
      <c r="Q5" s="30"/>
      <c r="R5" s="26"/>
      <c r="S5" s="26"/>
      <c r="T5" s="26"/>
    </row>
    <row r="6" spans="1:20" ht="75" customHeight="1" hidden="1">
      <c r="A6" s="32" t="s">
        <v>39</v>
      </c>
      <c r="B6" s="30" t="s">
        <v>22</v>
      </c>
      <c r="C6" s="30" t="s">
        <v>23</v>
      </c>
      <c r="D6" s="33" t="s">
        <v>16</v>
      </c>
      <c r="E6" s="34">
        <f>E7</f>
        <v>0</v>
      </c>
      <c r="F6" s="34">
        <f aca="true" t="shared" si="1" ref="F6:O6">F7</f>
        <v>0</v>
      </c>
      <c r="G6" s="34">
        <f t="shared" si="1"/>
        <v>0</v>
      </c>
      <c r="H6" s="34">
        <f t="shared" si="1"/>
        <v>0</v>
      </c>
      <c r="I6" s="34">
        <f t="shared" si="1"/>
        <v>0</v>
      </c>
      <c r="J6" s="34">
        <f t="shared" si="1"/>
        <v>0</v>
      </c>
      <c r="K6" s="34">
        <f t="shared" si="1"/>
        <v>0</v>
      </c>
      <c r="L6" s="34">
        <f t="shared" si="1"/>
        <v>0</v>
      </c>
      <c r="M6" s="34">
        <f t="shared" si="1"/>
        <v>0</v>
      </c>
      <c r="N6" s="34">
        <f t="shared" si="1"/>
        <v>0</v>
      </c>
      <c r="O6" s="35">
        <f t="shared" si="1"/>
        <v>0</v>
      </c>
      <c r="P6" s="56">
        <v>0</v>
      </c>
      <c r="Q6" s="78"/>
      <c r="R6" s="26"/>
      <c r="S6" s="26"/>
      <c r="T6" s="25"/>
    </row>
    <row r="7" spans="1:20" ht="14.25" hidden="1">
      <c r="A7" s="36" t="s">
        <v>19</v>
      </c>
      <c r="B7" s="36"/>
      <c r="C7" s="36"/>
      <c r="D7" s="37" t="s">
        <v>16</v>
      </c>
      <c r="E7" s="38">
        <f aca="true" t="shared" si="2" ref="E7:O7">E9+E8</f>
        <v>0</v>
      </c>
      <c r="F7" s="38">
        <f t="shared" si="2"/>
        <v>0</v>
      </c>
      <c r="G7" s="38">
        <f t="shared" si="2"/>
        <v>0</v>
      </c>
      <c r="H7" s="38">
        <f t="shared" si="2"/>
        <v>0</v>
      </c>
      <c r="I7" s="38">
        <f t="shared" si="2"/>
        <v>0</v>
      </c>
      <c r="J7" s="38">
        <f t="shared" si="2"/>
        <v>0</v>
      </c>
      <c r="K7" s="38">
        <f t="shared" si="2"/>
        <v>0</v>
      </c>
      <c r="L7" s="38">
        <f t="shared" si="2"/>
        <v>0</v>
      </c>
      <c r="M7" s="38">
        <f t="shared" si="2"/>
        <v>0</v>
      </c>
      <c r="N7" s="38">
        <f t="shared" si="2"/>
        <v>0</v>
      </c>
      <c r="O7" s="55">
        <f t="shared" si="2"/>
        <v>0</v>
      </c>
      <c r="P7" s="56">
        <v>0</v>
      </c>
      <c r="Q7" s="79"/>
      <c r="R7" s="26"/>
      <c r="S7" s="26"/>
      <c r="T7" s="25"/>
    </row>
    <row r="8" spans="1:20" ht="21" customHeight="1" hidden="1">
      <c r="A8" s="39" t="s">
        <v>18</v>
      </c>
      <c r="B8" s="39"/>
      <c r="C8" s="39"/>
      <c r="D8" s="40" t="s">
        <v>16</v>
      </c>
      <c r="E8" s="41">
        <v>-11379405</v>
      </c>
      <c r="F8" s="41">
        <v>-118218.3</v>
      </c>
      <c r="G8" s="41">
        <v>-1306677.7</v>
      </c>
      <c r="H8" s="41">
        <v>-7091343</v>
      </c>
      <c r="I8" s="41">
        <v>-2863166</v>
      </c>
      <c r="J8" s="41">
        <v>0</v>
      </c>
      <c r="K8" s="41">
        <v>0</v>
      </c>
      <c r="L8" s="41"/>
      <c r="M8" s="41">
        <v>0</v>
      </c>
      <c r="N8" s="42">
        <v>-11330670.4</v>
      </c>
      <c r="O8" s="43"/>
      <c r="P8" s="56">
        <f>O8/G8</f>
        <v>0</v>
      </c>
      <c r="Q8" s="79"/>
      <c r="R8" s="26"/>
      <c r="S8" s="26"/>
      <c r="T8" s="25"/>
    </row>
    <row r="9" spans="1:20" ht="14.25" hidden="1">
      <c r="A9" s="44" t="s">
        <v>17</v>
      </c>
      <c r="B9" s="44"/>
      <c r="C9" s="44"/>
      <c r="D9" s="45" t="s">
        <v>16</v>
      </c>
      <c r="E9" s="46">
        <v>11379405</v>
      </c>
      <c r="F9" s="46">
        <v>118218.3</v>
      </c>
      <c r="G9" s="46">
        <v>1306677.7</v>
      </c>
      <c r="H9" s="47">
        <v>7091343</v>
      </c>
      <c r="I9" s="46">
        <v>2863166</v>
      </c>
      <c r="J9" s="46">
        <v>0</v>
      </c>
      <c r="K9" s="46">
        <v>0</v>
      </c>
      <c r="L9" s="46"/>
      <c r="M9" s="46">
        <v>0</v>
      </c>
      <c r="N9" s="48">
        <v>11330670.4</v>
      </c>
      <c r="O9" s="49"/>
      <c r="P9" s="56">
        <f>O9/G9</f>
        <v>0</v>
      </c>
      <c r="Q9" s="80"/>
      <c r="R9" s="26"/>
      <c r="S9" s="26"/>
      <c r="T9" s="25"/>
    </row>
    <row r="10" spans="1:20" ht="48" customHeight="1" hidden="1">
      <c r="A10" s="32" t="s">
        <v>40</v>
      </c>
      <c r="B10" s="30"/>
      <c r="C10" s="30"/>
      <c r="D10" s="33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f aca="true" t="shared" si="3" ref="J10:L11">J11</f>
        <v>0</v>
      </c>
      <c r="K10" s="34">
        <f t="shared" si="3"/>
        <v>0</v>
      </c>
      <c r="L10" s="34">
        <f t="shared" si="3"/>
        <v>0</v>
      </c>
      <c r="M10" s="34">
        <v>0</v>
      </c>
      <c r="N10" s="34">
        <v>0</v>
      </c>
      <c r="O10" s="35">
        <v>0</v>
      </c>
      <c r="P10" s="56">
        <v>0</v>
      </c>
      <c r="Q10" s="57"/>
      <c r="R10" s="26"/>
      <c r="S10" s="26"/>
      <c r="T10" s="25"/>
    </row>
    <row r="11" spans="1:20" ht="75" customHeight="1">
      <c r="A11" s="50" t="s">
        <v>87</v>
      </c>
      <c r="B11" s="30" t="s">
        <v>22</v>
      </c>
      <c r="C11" s="30" t="s">
        <v>23</v>
      </c>
      <c r="D11" s="33" t="s">
        <v>86</v>
      </c>
      <c r="E11" s="34">
        <f>E12</f>
        <v>9493555</v>
      </c>
      <c r="F11" s="34">
        <f>F12</f>
        <v>273372</v>
      </c>
      <c r="G11" s="34">
        <f>G12</f>
        <v>6236070</v>
      </c>
      <c r="H11" s="34">
        <f>H12</f>
        <v>2984113</v>
      </c>
      <c r="I11" s="34">
        <f>I12</f>
        <v>0</v>
      </c>
      <c r="J11" s="34">
        <f t="shared" si="3"/>
        <v>0</v>
      </c>
      <c r="K11" s="34">
        <f t="shared" si="3"/>
        <v>0</v>
      </c>
      <c r="L11" s="34">
        <f t="shared" si="3"/>
        <v>0</v>
      </c>
      <c r="M11" s="34">
        <f>M12</f>
        <v>0</v>
      </c>
      <c r="N11" s="34">
        <f>N12</f>
        <v>9131472</v>
      </c>
      <c r="O11" s="35">
        <v>0</v>
      </c>
      <c r="P11" s="56">
        <f>O11/G11</f>
        <v>0</v>
      </c>
      <c r="Q11" s="86" t="s">
        <v>92</v>
      </c>
      <c r="R11" s="26"/>
      <c r="S11" s="26"/>
      <c r="T11" s="25"/>
    </row>
    <row r="12" spans="1:20" ht="14.25">
      <c r="A12" s="36" t="s">
        <v>19</v>
      </c>
      <c r="B12" s="36"/>
      <c r="C12" s="36"/>
      <c r="D12" s="37" t="s">
        <v>86</v>
      </c>
      <c r="E12" s="38">
        <f aca="true" t="shared" si="4" ref="E12:O12">E14+E13</f>
        <v>9493555</v>
      </c>
      <c r="F12" s="38">
        <f t="shared" si="4"/>
        <v>273372</v>
      </c>
      <c r="G12" s="38">
        <f t="shared" si="4"/>
        <v>6236070</v>
      </c>
      <c r="H12" s="38">
        <f t="shared" si="4"/>
        <v>2984113</v>
      </c>
      <c r="I12" s="38">
        <f t="shared" si="4"/>
        <v>0</v>
      </c>
      <c r="J12" s="38">
        <f t="shared" si="4"/>
        <v>0</v>
      </c>
      <c r="K12" s="38">
        <f t="shared" si="4"/>
        <v>0</v>
      </c>
      <c r="L12" s="38">
        <f t="shared" si="4"/>
        <v>0</v>
      </c>
      <c r="M12" s="38">
        <f t="shared" si="4"/>
        <v>0</v>
      </c>
      <c r="N12" s="38">
        <f t="shared" si="4"/>
        <v>9131472</v>
      </c>
      <c r="O12" s="55">
        <f t="shared" si="4"/>
        <v>0</v>
      </c>
      <c r="P12" s="56">
        <f>O12/G12</f>
        <v>0</v>
      </c>
      <c r="Q12" s="86"/>
      <c r="R12" s="26"/>
      <c r="S12" s="26"/>
      <c r="T12" s="25"/>
    </row>
    <row r="13" spans="1:20" ht="21" customHeight="1">
      <c r="A13" s="39" t="s">
        <v>18</v>
      </c>
      <c r="B13" s="39"/>
      <c r="C13" s="39"/>
      <c r="D13" s="40" t="s">
        <v>86</v>
      </c>
      <c r="E13" s="41">
        <v>1363472</v>
      </c>
      <c r="F13" s="41">
        <v>-2448435</v>
      </c>
      <c r="G13" s="41">
        <v>3030002</v>
      </c>
      <c r="H13" s="41">
        <v>781905</v>
      </c>
      <c r="I13" s="41">
        <v>0</v>
      </c>
      <c r="J13" s="41">
        <v>0</v>
      </c>
      <c r="K13" s="41">
        <v>0</v>
      </c>
      <c r="L13" s="41"/>
      <c r="M13" s="41">
        <v>0</v>
      </c>
      <c r="N13" s="42">
        <v>3723196</v>
      </c>
      <c r="O13" s="43">
        <v>0</v>
      </c>
      <c r="P13" s="56">
        <f>O13/G13</f>
        <v>0</v>
      </c>
      <c r="Q13" s="86"/>
      <c r="R13" s="26"/>
      <c r="S13" s="26"/>
      <c r="T13" s="25"/>
    </row>
    <row r="14" spans="1:20" ht="14.25">
      <c r="A14" s="44" t="s">
        <v>17</v>
      </c>
      <c r="B14" s="44"/>
      <c r="C14" s="44"/>
      <c r="D14" s="45" t="s">
        <v>86</v>
      </c>
      <c r="E14" s="46">
        <v>8130083</v>
      </c>
      <c r="F14" s="46">
        <v>2721807</v>
      </c>
      <c r="G14" s="46">
        <v>3206068</v>
      </c>
      <c r="H14" s="46">
        <v>2202208</v>
      </c>
      <c r="I14" s="46">
        <v>0</v>
      </c>
      <c r="J14" s="46">
        <v>0</v>
      </c>
      <c r="K14" s="46">
        <v>0</v>
      </c>
      <c r="L14" s="46"/>
      <c r="M14" s="46">
        <v>0</v>
      </c>
      <c r="N14" s="48">
        <v>5408276</v>
      </c>
      <c r="O14" s="49"/>
      <c r="P14" s="56">
        <v>0</v>
      </c>
      <c r="Q14" s="86"/>
      <c r="R14" s="26"/>
      <c r="S14" s="26"/>
      <c r="T14" s="25"/>
    </row>
    <row r="15" spans="1:19" ht="14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 ht="14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ht="14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 ht="14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ht="14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ht="14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14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ht="14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1:19" ht="14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1:19" ht="14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1:19" ht="14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1:19" ht="14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ht="14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19" ht="14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19" ht="14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ht="14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ht="14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19" ht="14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1:19" ht="14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</sheetData>
  <sheetProtection/>
  <mergeCells count="13">
    <mergeCell ref="A2:H2"/>
    <mergeCell ref="N2:Q2"/>
    <mergeCell ref="A3:A4"/>
    <mergeCell ref="B3:B4"/>
    <mergeCell ref="E3:E4"/>
    <mergeCell ref="Q3:Q4"/>
    <mergeCell ref="N3:N4"/>
    <mergeCell ref="Q6:Q9"/>
    <mergeCell ref="O3:O4"/>
    <mergeCell ref="P3:P4"/>
    <mergeCell ref="G3:M3"/>
    <mergeCell ref="F3:F4"/>
    <mergeCell ref="Q11:Q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Agnieszka</cp:lastModifiedBy>
  <cp:lastPrinted>2016-08-24T05:40:07Z</cp:lastPrinted>
  <dcterms:created xsi:type="dcterms:W3CDTF">2011-09-12T16:35:42Z</dcterms:created>
  <dcterms:modified xsi:type="dcterms:W3CDTF">2016-08-24T10:47:34Z</dcterms:modified>
  <cp:category/>
  <cp:version/>
  <cp:contentType/>
  <cp:contentStatus/>
</cp:coreProperties>
</file>