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60" windowHeight="49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<sst xmlns="http://schemas.openxmlformats.org/spreadsheetml/2006/main" count="83" uniqueCount="59">
  <si>
    <t>Lp</t>
  </si>
  <si>
    <t>Wyszczególnienie</t>
  </si>
  <si>
    <t>Prognoza na rok</t>
  </si>
  <si>
    <t>Dochody ogółem, z tego:</t>
  </si>
  <si>
    <t>a</t>
  </si>
  <si>
    <t>dochody bieżące</t>
  </si>
  <si>
    <t>b</t>
  </si>
  <si>
    <t xml:space="preserve">   ze sprzedaży majątku</t>
  </si>
  <si>
    <t>na wynagrodzenia i składki od nich naliczane</t>
  </si>
  <si>
    <t>c</t>
  </si>
  <si>
    <t>z tytułu gwarancji i poręczeń, w tym:</t>
  </si>
  <si>
    <t>d</t>
  </si>
  <si>
    <t>e</t>
  </si>
  <si>
    <t>Inne przychody niezwiązane z zaciągnięciem długu:</t>
  </si>
  <si>
    <t>Spłata i obsługa długu, z tego:</t>
  </si>
  <si>
    <t>Wydatki majątkowe, w tym:</t>
  </si>
  <si>
    <t>Przychody z kredytów, pożyczek i emisji obligacji</t>
  </si>
  <si>
    <t>Kwota długu na koniec roku, w tym:</t>
  </si>
  <si>
    <t>łączna kwota wyłączeń z art. 243 ust. 3 pkt 1 ufp oraz art. 170 ust. 3 sufp</t>
  </si>
  <si>
    <t>kwota wyłączeń z art. 243 ust. 3 pkt 1 ufp oraz art. 170 ust. 3 sufp przypadająca na dany rok</t>
  </si>
  <si>
    <t>Kwota zobowiązań związku współtworzonego przez jst przypadających do spłaty w danym roku budżetowym podlegających do doliczenia z art. 244 ufp</t>
  </si>
  <si>
    <t>Maksymalny dopuszczalny wskaźnik spłaty a art. 243 ufp</t>
  </si>
  <si>
    <t>Spełnienie wskaźnika spłaty z art. 243 ufp po uwzględnieniu art. 244 ufp</t>
  </si>
  <si>
    <t xml:space="preserve">Prawidłowo   </t>
  </si>
  <si>
    <t>wydatki bieżące na obsługę długu</t>
  </si>
  <si>
    <t>wydatki majątkowe objęte limitem art.. 226 ust. 4 ufp</t>
  </si>
  <si>
    <t>dochody majątkowe, w tym</t>
  </si>
  <si>
    <t>Wydatki bieżące (bez odsetek i prowizji od: kredytów i pożyczek oraz wyemitowanych papierów wartościowych), w tym:</t>
  </si>
  <si>
    <t>związane z  funkcjonowaniem JST</t>
  </si>
  <si>
    <t>gwarancje i poręczenia podlegające wyłączeniu z limitów spłaty zobowiązań z art.. 243 ufp/169 sufp</t>
  </si>
  <si>
    <t>wydatki bieżące objęte limitem na art.. 226 ust.4 ufp</t>
  </si>
  <si>
    <t>Różnica (1-2)</t>
  </si>
  <si>
    <t>Nadwyżka budżetowa z lat ubiegłych + wolne środki,  zgodnie z art. 217 ufp,w tym:</t>
  </si>
  <si>
    <t>nadwyżka budżetowa z lat ubiegłych + wolne środki, zgodnie z art.. 217 ufp, angażowane na pokrycie deficytu budżetu roku bieżącego</t>
  </si>
  <si>
    <t>Środki do dyspozycji (3+4+5)</t>
  </si>
  <si>
    <t>rozchody z tytułu spłaty rat kapitałowych oraz wykupu papierów wartościowch</t>
  </si>
  <si>
    <t>Inne rozchody (bez spłaty długu np.. Udzielane pożyczki)</t>
  </si>
  <si>
    <t>Środki do dyspozycji (6-7-8)</t>
  </si>
  <si>
    <t>Rozliczenie budżetu (9-10+11)</t>
  </si>
  <si>
    <t>Planowana łączna kwota spłaty zobowiązań</t>
  </si>
  <si>
    <t>Planowana łączna kwota spłaty zobowiązań do dochodów ogółem - max 15% z art.. 169 sufp</t>
  </si>
  <si>
    <t>Zadłużenie/ dochody ogółem [(13-13a):1] - max 60% z art.. 170 sufp</t>
  </si>
  <si>
    <t>Wydatki bieżące razem (2 + 7b)</t>
  </si>
  <si>
    <t>Przewidywane wykonanie</t>
  </si>
  <si>
    <t>Wydatki ogółem (10+19)</t>
  </si>
  <si>
    <t>Wynik budżetu (1-20)</t>
  </si>
  <si>
    <t>Przychody budżetu (4+5+11)</t>
  </si>
  <si>
    <t>Rozchody budżetu (7a+8)</t>
  </si>
  <si>
    <t xml:space="preserve">Załącznik Nr 1
do Uchwały Nr  ………..
Zgromadzenia  Związku Międzygminnego
„Schronisko dla Zwierząt – SCHRONISKO”
z dnia ……….. 2010 roku
</t>
  </si>
  <si>
    <t xml:space="preserve">Wieloletnia Prognoza Finansowa </t>
  </si>
  <si>
    <t>Sposób sfinansowania spłaty długu (kwota powinna być zgodna z kwotą wykazaną w poz. 7a) z tego:</t>
  </si>
  <si>
    <t>nadwyżka z lat ubiegłych</t>
  </si>
  <si>
    <t>wolne środki</t>
  </si>
  <si>
    <t>przychody z tytułu kredytów, pożyczek, obligacji</t>
  </si>
  <si>
    <t>przychody z prywatyzacji</t>
  </si>
  <si>
    <t>przychody ze spłaty udzielonych pożyczek</t>
  </si>
  <si>
    <t>(PROJEKT)</t>
  </si>
  <si>
    <t>f</t>
  </si>
  <si>
    <t>nadwyżka bieżąca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</si>
</sst>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"/>
    <numFmt numFmtId="166" formatCode="0.000"/>
    <numFmt numFmtId="167" formatCode="[$-415]d\ mmmm\ yyyy"/>
    <numFmt numFmtId="168" formatCode="#,##0.0"/>
  </numFmts>
  <fonts count="4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Arial"/>
      <family val="2"/>
    </font>
    <font>
      <b/>
      <sz val="8"/>
      <color indexed="8"/>
      <name val="Czcionka tekstu podstawowego"/>
      <family val="0"/>
    </font>
    <font>
      <b/>
      <sz val="9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8"/>
      <color theme="1"/>
      <name val="Czcionka tekstu podstawowego"/>
      <family val="0"/>
    </font>
    <font>
      <b/>
      <sz val="9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10" xfId="51" applyFont="1" applyBorder="1" applyAlignment="1">
      <alignment horizontal="center" vertical="center"/>
      <protection/>
    </xf>
    <xf numFmtId="0" fontId="2" fillId="0" borderId="10" xfId="51" applyBorder="1">
      <alignment/>
      <protection/>
    </xf>
    <xf numFmtId="0" fontId="4" fillId="0" borderId="10" xfId="51" applyFont="1" applyBorder="1" applyAlignment="1">
      <alignment horizontal="center"/>
      <protection/>
    </xf>
    <xf numFmtId="0" fontId="3" fillId="0" borderId="10" xfId="51" applyFont="1" applyBorder="1" applyAlignment="1">
      <alignment horizontal="center"/>
      <protection/>
    </xf>
    <xf numFmtId="3" fontId="3" fillId="0" borderId="10" xfId="51" applyNumberFormat="1" applyFont="1" applyBorder="1" applyAlignment="1">
      <alignment horizontal="right"/>
      <protection/>
    </xf>
    <xf numFmtId="0" fontId="3" fillId="0" borderId="10" xfId="51" applyFont="1" applyBorder="1" applyAlignment="1">
      <alignment horizontal="left"/>
      <protection/>
    </xf>
    <xf numFmtId="0" fontId="3" fillId="0" borderId="10" xfId="51" applyFont="1" applyBorder="1" applyAlignment="1">
      <alignment horizontal="left" wrapText="1"/>
      <protection/>
    </xf>
    <xf numFmtId="4" fontId="3" fillId="0" borderId="10" xfId="51" applyNumberFormat="1" applyFont="1" applyBorder="1" applyAlignment="1">
      <alignment horizontal="right"/>
      <protection/>
    </xf>
    <xf numFmtId="3" fontId="3" fillId="0" borderId="10" xfId="51" applyNumberFormat="1" applyFont="1" applyBorder="1" applyAlignment="1">
      <alignment horizontal="center" wrapText="1"/>
      <protection/>
    </xf>
    <xf numFmtId="3" fontId="3" fillId="0" borderId="11" xfId="51" applyNumberFormat="1" applyFont="1" applyBorder="1" applyAlignment="1">
      <alignment horizontal="right"/>
      <protection/>
    </xf>
    <xf numFmtId="0" fontId="3" fillId="0" borderId="10" xfId="51" applyFont="1" applyBorder="1" applyAlignment="1">
      <alignment horizontal="left" vertical="center" wrapText="1"/>
      <protection/>
    </xf>
    <xf numFmtId="0" fontId="3" fillId="0" borderId="10" xfId="51" applyFont="1" applyFill="1" applyBorder="1" applyAlignment="1">
      <alignment horizontal="center" vertical="center"/>
      <protection/>
    </xf>
    <xf numFmtId="0" fontId="3" fillId="0" borderId="10" xfId="51" applyFont="1" applyFill="1" applyBorder="1" applyAlignment="1">
      <alignment horizontal="left" wrapText="1"/>
      <protection/>
    </xf>
    <xf numFmtId="0" fontId="3" fillId="0" borderId="10" xfId="51" applyFont="1" applyBorder="1" applyAlignment="1">
      <alignment horizontal="center" vertical="center" wrapText="1"/>
      <protection/>
    </xf>
    <xf numFmtId="0" fontId="41" fillId="0" borderId="10" xfId="51" applyFont="1" applyBorder="1" applyAlignment="1">
      <alignment/>
      <protection/>
    </xf>
    <xf numFmtId="0" fontId="41" fillId="0" borderId="10" xfId="51" applyFont="1" applyBorder="1" applyAlignment="1">
      <alignment horizontal="center" wrapText="1"/>
      <protection/>
    </xf>
    <xf numFmtId="0" fontId="41" fillId="0" borderId="10" xfId="51" applyFont="1" applyBorder="1" applyAlignment="1">
      <alignment horizontal="center"/>
      <protection/>
    </xf>
    <xf numFmtId="2" fontId="42" fillId="0" borderId="10" xfId="0" applyNumberFormat="1" applyFont="1" applyBorder="1" applyAlignment="1">
      <alignment/>
    </xf>
    <xf numFmtId="3" fontId="42" fillId="0" borderId="10" xfId="0" applyNumberFormat="1" applyFont="1" applyBorder="1" applyAlignment="1">
      <alignment/>
    </xf>
    <xf numFmtId="0" fontId="43" fillId="0" borderId="10" xfId="0" applyFont="1" applyBorder="1" applyAlignment="1">
      <alignment/>
    </xf>
    <xf numFmtId="3" fontId="43" fillId="0" borderId="10" xfId="0" applyNumberFormat="1" applyFont="1" applyBorder="1" applyAlignment="1">
      <alignment/>
    </xf>
    <xf numFmtId="0" fontId="44" fillId="0" borderId="0" xfId="0" applyFont="1" applyAlignment="1">
      <alignment vertical="center"/>
    </xf>
    <xf numFmtId="0" fontId="3" fillId="0" borderId="10" xfId="51" applyFont="1" applyBorder="1" applyAlignment="1">
      <alignment horizontal="center" vertical="center"/>
      <protection/>
    </xf>
    <xf numFmtId="0" fontId="2" fillId="0" borderId="10" xfId="51" applyBorder="1" applyAlignment="1">
      <alignment vertical="center"/>
      <protection/>
    </xf>
    <xf numFmtId="0" fontId="5" fillId="0" borderId="0" xfId="52" applyFont="1" applyAlignment="1">
      <alignment horizontal="center" wrapText="1"/>
      <protection/>
    </xf>
    <xf numFmtId="0" fontId="5" fillId="0" borderId="0" xfId="52" applyFont="1" applyAlignment="1">
      <alignment horizontal="center"/>
      <protection/>
    </xf>
    <xf numFmtId="0" fontId="5" fillId="0" borderId="12" xfId="52" applyFont="1" applyBorder="1" applyAlignment="1">
      <alignment horizontal="center"/>
      <protection/>
    </xf>
    <xf numFmtId="0" fontId="36" fillId="0" borderId="13" xfId="0" applyFont="1" applyBorder="1" applyAlignment="1">
      <alignment horizontal="center" vertical="center"/>
    </xf>
    <xf numFmtId="0" fontId="43" fillId="0" borderId="10" xfId="0" applyFont="1" applyFill="1" applyBorder="1" applyAlignment="1">
      <alignment/>
    </xf>
    <xf numFmtId="0" fontId="42" fillId="0" borderId="10" xfId="0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PageLayoutView="0" workbookViewId="0" topLeftCell="A1">
      <selection activeCell="K47" sqref="K47"/>
    </sheetView>
  </sheetViews>
  <sheetFormatPr defaultColWidth="8.796875" defaultRowHeight="14.25"/>
  <cols>
    <col min="1" max="1" width="3.59765625" style="0" customWidth="1"/>
    <col min="2" max="2" width="27.69921875" style="0" customWidth="1"/>
    <col min="3" max="3" width="10.3984375" style="0" customWidth="1"/>
  </cols>
  <sheetData>
    <row r="1" spans="9:12" ht="30.75" customHeight="1">
      <c r="I1" s="25" t="s">
        <v>48</v>
      </c>
      <c r="J1" s="26"/>
      <c r="K1" s="26"/>
      <c r="L1" s="26"/>
    </row>
    <row r="2" spans="3:12" ht="45.75" customHeight="1" thickBot="1">
      <c r="C2" s="28" t="s">
        <v>49</v>
      </c>
      <c r="D2" s="28"/>
      <c r="E2" s="28"/>
      <c r="F2" s="28"/>
      <c r="H2" s="22" t="s">
        <v>56</v>
      </c>
      <c r="I2" s="27"/>
      <c r="J2" s="27"/>
      <c r="K2" s="27"/>
      <c r="L2" s="27"/>
    </row>
    <row r="3" spans="1:12" ht="22.5">
      <c r="A3" s="23" t="s">
        <v>0</v>
      </c>
      <c r="B3" s="23" t="s">
        <v>1</v>
      </c>
      <c r="C3" s="14" t="s">
        <v>43</v>
      </c>
      <c r="D3" s="23" t="s">
        <v>2</v>
      </c>
      <c r="E3" s="23"/>
      <c r="F3" s="23"/>
      <c r="G3" s="23"/>
      <c r="H3" s="23"/>
      <c r="I3" s="23"/>
      <c r="J3" s="2"/>
      <c r="K3" s="2"/>
      <c r="L3" s="2"/>
    </row>
    <row r="4" spans="1:12" ht="14.25">
      <c r="A4" s="24"/>
      <c r="B4" s="24"/>
      <c r="C4" s="15">
        <v>2010</v>
      </c>
      <c r="D4" s="3">
        <v>2011</v>
      </c>
      <c r="E4" s="3">
        <v>2012</v>
      </c>
      <c r="F4" s="3">
        <v>2013</v>
      </c>
      <c r="G4" s="3">
        <v>2014</v>
      </c>
      <c r="H4" s="16">
        <v>2015</v>
      </c>
      <c r="I4" s="16">
        <v>2016</v>
      </c>
      <c r="J4" s="17">
        <v>2017</v>
      </c>
      <c r="K4" s="17">
        <v>2018</v>
      </c>
      <c r="L4" s="17">
        <v>2019</v>
      </c>
    </row>
    <row r="5" spans="1:12" ht="14.25">
      <c r="A5" s="4">
        <v>1</v>
      </c>
      <c r="B5" s="6" t="s">
        <v>3</v>
      </c>
      <c r="C5" s="5">
        <f>SUM(C6:C7)</f>
        <v>104213</v>
      </c>
      <c r="D5" s="5">
        <f aca="true" t="shared" si="0" ref="D5:L5">SUM(D6:D7)</f>
        <v>808426</v>
      </c>
      <c r="E5" s="5">
        <f t="shared" si="0"/>
        <v>1531065</v>
      </c>
      <c r="F5" s="5">
        <f t="shared" si="0"/>
        <v>2086704</v>
      </c>
      <c r="G5" s="5">
        <f t="shared" si="0"/>
        <v>1723704</v>
      </c>
      <c r="H5" s="5">
        <f t="shared" si="0"/>
        <v>1480000</v>
      </c>
      <c r="I5" s="5">
        <f t="shared" si="0"/>
        <v>1400000</v>
      </c>
      <c r="J5" s="5">
        <f t="shared" si="0"/>
        <v>1400000</v>
      </c>
      <c r="K5" s="5">
        <f t="shared" si="0"/>
        <v>983704</v>
      </c>
      <c r="L5" s="5">
        <f t="shared" si="0"/>
        <v>913704</v>
      </c>
    </row>
    <row r="6" spans="1:12" ht="14.25">
      <c r="A6" s="4" t="s">
        <v>4</v>
      </c>
      <c r="B6" s="6" t="s">
        <v>5</v>
      </c>
      <c r="C6" s="5">
        <v>41685</v>
      </c>
      <c r="D6" s="5">
        <v>208426</v>
      </c>
      <c r="E6" s="5">
        <v>461065</v>
      </c>
      <c r="F6" s="5">
        <v>750000</v>
      </c>
      <c r="G6" s="5">
        <v>800000</v>
      </c>
      <c r="H6" s="5">
        <v>833704</v>
      </c>
      <c r="I6" s="5">
        <v>1400000</v>
      </c>
      <c r="J6" s="5">
        <v>1400000</v>
      </c>
      <c r="K6" s="5">
        <v>983704</v>
      </c>
      <c r="L6" s="5">
        <v>913704</v>
      </c>
    </row>
    <row r="7" spans="1:12" ht="14.25">
      <c r="A7" s="4" t="s">
        <v>6</v>
      </c>
      <c r="B7" s="6" t="s">
        <v>26</v>
      </c>
      <c r="C7" s="5">
        <v>62528</v>
      </c>
      <c r="D7" s="5">
        <v>600000</v>
      </c>
      <c r="E7" s="5">
        <v>1070000</v>
      </c>
      <c r="F7" s="5">
        <v>1336704</v>
      </c>
      <c r="G7" s="5">
        <v>923704</v>
      </c>
      <c r="H7" s="5">
        <v>646296</v>
      </c>
      <c r="I7" s="5">
        <v>0</v>
      </c>
      <c r="J7" s="5">
        <v>0</v>
      </c>
      <c r="K7" s="5">
        <v>0</v>
      </c>
      <c r="L7" s="5">
        <v>0</v>
      </c>
    </row>
    <row r="8" spans="1:12" ht="14.25">
      <c r="A8" s="4" t="s">
        <v>9</v>
      </c>
      <c r="B8" s="6" t="s">
        <v>7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</row>
    <row r="9" spans="1:12" ht="53.25" customHeight="1">
      <c r="A9" s="1">
        <v>2</v>
      </c>
      <c r="B9" s="7" t="s">
        <v>27</v>
      </c>
      <c r="C9" s="5">
        <f>SUM(C10:C14)</f>
        <v>37546</v>
      </c>
      <c r="D9" s="5">
        <f aca="true" t="shared" si="1" ref="D9:L9">SUM(D10:D14)</f>
        <v>208426</v>
      </c>
      <c r="E9" s="5">
        <f t="shared" si="1"/>
        <v>233262</v>
      </c>
      <c r="F9" s="5">
        <f t="shared" si="1"/>
        <v>242500</v>
      </c>
      <c r="G9" s="5">
        <f t="shared" si="1"/>
        <v>252075</v>
      </c>
      <c r="H9" s="5">
        <f t="shared" si="1"/>
        <v>420000</v>
      </c>
      <c r="I9" s="5">
        <f t="shared" si="1"/>
        <v>513400</v>
      </c>
      <c r="J9" s="5">
        <f t="shared" si="1"/>
        <v>462100</v>
      </c>
      <c r="K9" s="5">
        <f t="shared" si="1"/>
        <v>490675</v>
      </c>
      <c r="L9" s="5">
        <f t="shared" si="1"/>
        <v>499559</v>
      </c>
    </row>
    <row r="10" spans="1:12" ht="24.75" customHeight="1">
      <c r="A10" s="1" t="s">
        <v>4</v>
      </c>
      <c r="B10" s="7" t="s">
        <v>8</v>
      </c>
      <c r="C10" s="5">
        <v>7546</v>
      </c>
      <c r="D10" s="5">
        <v>58566</v>
      </c>
      <c r="E10" s="5">
        <v>83262</v>
      </c>
      <c r="F10" s="5">
        <v>85000</v>
      </c>
      <c r="G10" s="5">
        <v>86700</v>
      </c>
      <c r="H10" s="5">
        <v>170000</v>
      </c>
      <c r="I10" s="5">
        <v>173400</v>
      </c>
      <c r="J10" s="5">
        <v>178600</v>
      </c>
      <c r="K10" s="5">
        <v>183000</v>
      </c>
      <c r="L10" s="5">
        <v>187000</v>
      </c>
    </row>
    <row r="11" spans="1:12" ht="14.25">
      <c r="A11" s="4" t="s">
        <v>6</v>
      </c>
      <c r="B11" s="6" t="s">
        <v>28</v>
      </c>
      <c r="C11" s="5">
        <v>30000</v>
      </c>
      <c r="D11" s="5">
        <v>149860</v>
      </c>
      <c r="E11" s="5">
        <v>150000</v>
      </c>
      <c r="F11" s="5">
        <v>157500</v>
      </c>
      <c r="G11" s="5">
        <v>165375</v>
      </c>
      <c r="H11" s="5">
        <v>250000</v>
      </c>
      <c r="I11" s="5">
        <v>340000</v>
      </c>
      <c r="J11" s="5">
        <v>283500</v>
      </c>
      <c r="K11" s="5">
        <v>307675</v>
      </c>
      <c r="L11" s="5">
        <v>312559</v>
      </c>
    </row>
    <row r="12" spans="1:12" ht="24" customHeight="1">
      <c r="A12" s="1" t="s">
        <v>9</v>
      </c>
      <c r="B12" s="11" t="s">
        <v>10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</row>
    <row r="13" spans="1:12" ht="37.5" customHeight="1">
      <c r="A13" s="1" t="s">
        <v>11</v>
      </c>
      <c r="B13" s="7" t="s">
        <v>29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</row>
    <row r="14" spans="1:12" ht="36.75" customHeight="1">
      <c r="A14" s="1" t="s">
        <v>12</v>
      </c>
      <c r="B14" s="11" t="s">
        <v>30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</row>
    <row r="15" spans="1:12" ht="14.25">
      <c r="A15" s="1">
        <v>3</v>
      </c>
      <c r="B15" s="7" t="s">
        <v>31</v>
      </c>
      <c r="C15" s="5">
        <f>C5-C9</f>
        <v>66667</v>
      </c>
      <c r="D15" s="5">
        <f aca="true" t="shared" si="2" ref="D15:L15">D5-D9</f>
        <v>600000</v>
      </c>
      <c r="E15" s="5">
        <f t="shared" si="2"/>
        <v>1297803</v>
      </c>
      <c r="F15" s="5">
        <f t="shared" si="2"/>
        <v>1844204</v>
      </c>
      <c r="G15" s="5">
        <f t="shared" si="2"/>
        <v>1471629</v>
      </c>
      <c r="H15" s="5">
        <f t="shared" si="2"/>
        <v>1060000</v>
      </c>
      <c r="I15" s="5">
        <f t="shared" si="2"/>
        <v>886600</v>
      </c>
      <c r="J15" s="5">
        <f t="shared" si="2"/>
        <v>937900</v>
      </c>
      <c r="K15" s="5">
        <f t="shared" si="2"/>
        <v>493029</v>
      </c>
      <c r="L15" s="5">
        <f t="shared" si="2"/>
        <v>414145</v>
      </c>
    </row>
    <row r="16" spans="1:12" ht="37.5" customHeight="1">
      <c r="A16" s="1">
        <v>4</v>
      </c>
      <c r="B16" s="7" t="s">
        <v>32</v>
      </c>
      <c r="C16" s="5">
        <v>0</v>
      </c>
      <c r="D16" s="5">
        <v>66667</v>
      </c>
      <c r="E16" s="5">
        <v>66667</v>
      </c>
      <c r="F16" s="5">
        <v>77470</v>
      </c>
      <c r="G16" s="5">
        <v>373224</v>
      </c>
      <c r="H16" s="5">
        <v>746057</v>
      </c>
      <c r="I16" s="5">
        <v>898669</v>
      </c>
      <c r="J16" s="5">
        <v>1576177</v>
      </c>
      <c r="K16" s="5">
        <v>2305985</v>
      </c>
      <c r="L16" s="5">
        <v>2658922</v>
      </c>
    </row>
    <row r="17" spans="1:12" ht="36.75" customHeight="1">
      <c r="A17" s="1" t="s">
        <v>4</v>
      </c>
      <c r="B17" s="11" t="s">
        <v>33</v>
      </c>
      <c r="C17" s="5">
        <v>0</v>
      </c>
      <c r="D17" s="5">
        <v>66667</v>
      </c>
      <c r="E17" s="5">
        <v>66667</v>
      </c>
      <c r="F17" s="5">
        <v>77470</v>
      </c>
      <c r="G17" s="5">
        <v>373224</v>
      </c>
      <c r="H17" s="5">
        <v>746057</v>
      </c>
      <c r="I17" s="5">
        <v>898669</v>
      </c>
      <c r="J17" s="5">
        <v>1576177</v>
      </c>
      <c r="K17" s="5">
        <v>2305985</v>
      </c>
      <c r="L17" s="5">
        <v>2658922</v>
      </c>
    </row>
    <row r="18" spans="1:12" ht="26.25" customHeight="1">
      <c r="A18" s="1">
        <v>5</v>
      </c>
      <c r="B18" s="7" t="s">
        <v>13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</row>
    <row r="19" spans="1:12" ht="27.75" customHeight="1">
      <c r="A19" s="1">
        <v>6</v>
      </c>
      <c r="B19" s="7" t="s">
        <v>34</v>
      </c>
      <c r="C19" s="5">
        <f>C15+C16+C18</f>
        <v>66667</v>
      </c>
      <c r="D19" s="5">
        <f aca="true" t="shared" si="3" ref="D19:L19">D15+D16+D18</f>
        <v>666667</v>
      </c>
      <c r="E19" s="5">
        <f t="shared" si="3"/>
        <v>1364470</v>
      </c>
      <c r="F19" s="5">
        <f t="shared" si="3"/>
        <v>1921674</v>
      </c>
      <c r="G19" s="5">
        <f t="shared" si="3"/>
        <v>1844853</v>
      </c>
      <c r="H19" s="5">
        <f t="shared" si="3"/>
        <v>1806057</v>
      </c>
      <c r="I19" s="5">
        <f t="shared" si="3"/>
        <v>1785269</v>
      </c>
      <c r="J19" s="5">
        <f t="shared" si="3"/>
        <v>2514077</v>
      </c>
      <c r="K19" s="5">
        <f t="shared" si="3"/>
        <v>2799014</v>
      </c>
      <c r="L19" s="5">
        <f t="shared" si="3"/>
        <v>3073067</v>
      </c>
    </row>
    <row r="20" spans="1:12" ht="14.25">
      <c r="A20" s="4">
        <v>7</v>
      </c>
      <c r="B20" s="6" t="s">
        <v>14</v>
      </c>
      <c r="C20" s="5">
        <f>SUM(C21:C22)</f>
        <v>0</v>
      </c>
      <c r="D20" s="5">
        <f aca="true" t="shared" si="4" ref="D20:L20">SUM(D21:D22)</f>
        <v>0</v>
      </c>
      <c r="E20" s="5">
        <f t="shared" si="4"/>
        <v>87000</v>
      </c>
      <c r="F20" s="5">
        <f t="shared" si="4"/>
        <v>168450</v>
      </c>
      <c r="G20" s="5">
        <f t="shared" si="4"/>
        <v>205092</v>
      </c>
      <c r="H20" s="5">
        <f t="shared" si="4"/>
        <v>221092</v>
      </c>
      <c r="I20" s="5">
        <f t="shared" si="4"/>
        <v>209092</v>
      </c>
      <c r="J20" s="5">
        <f t="shared" si="4"/>
        <v>208092</v>
      </c>
      <c r="K20" s="5">
        <f t="shared" si="4"/>
        <v>140092</v>
      </c>
      <c r="L20" s="5">
        <f t="shared" si="4"/>
        <v>135390</v>
      </c>
    </row>
    <row r="21" spans="1:12" ht="49.5" customHeight="1">
      <c r="A21" s="1" t="s">
        <v>4</v>
      </c>
      <c r="B21" s="7" t="s">
        <v>35</v>
      </c>
      <c r="C21" s="5">
        <v>0</v>
      </c>
      <c r="D21" s="5">
        <v>0</v>
      </c>
      <c r="E21" s="5">
        <v>67000</v>
      </c>
      <c r="F21" s="5">
        <v>138450</v>
      </c>
      <c r="G21" s="5">
        <v>175092</v>
      </c>
      <c r="H21" s="5">
        <v>199092</v>
      </c>
      <c r="I21" s="5">
        <v>199092</v>
      </c>
      <c r="J21" s="5">
        <v>199092</v>
      </c>
      <c r="K21" s="5">
        <v>132092</v>
      </c>
      <c r="L21" s="5">
        <v>130090</v>
      </c>
    </row>
    <row r="22" spans="1:12" ht="14.25">
      <c r="A22" s="4" t="s">
        <v>6</v>
      </c>
      <c r="B22" s="11" t="s">
        <v>24</v>
      </c>
      <c r="C22" s="5">
        <v>0</v>
      </c>
      <c r="D22" s="5">
        <v>0</v>
      </c>
      <c r="E22" s="5">
        <v>20000</v>
      </c>
      <c r="F22" s="5">
        <v>30000</v>
      </c>
      <c r="G22" s="5">
        <v>30000</v>
      </c>
      <c r="H22" s="5">
        <v>22000</v>
      </c>
      <c r="I22" s="5">
        <v>10000</v>
      </c>
      <c r="J22" s="5">
        <v>9000</v>
      </c>
      <c r="K22" s="5">
        <v>8000</v>
      </c>
      <c r="L22" s="5">
        <v>5300</v>
      </c>
    </row>
    <row r="23" spans="1:12" ht="30.75" customHeight="1">
      <c r="A23" s="4">
        <v>8</v>
      </c>
      <c r="B23" s="7" t="s">
        <v>36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</row>
    <row r="24" spans="1:12" ht="14.25">
      <c r="A24" s="1">
        <v>9</v>
      </c>
      <c r="B24" s="11" t="s">
        <v>37</v>
      </c>
      <c r="C24" s="5">
        <f>C19-C20-C23</f>
        <v>66667</v>
      </c>
      <c r="D24" s="5">
        <f aca="true" t="shared" si="5" ref="D24:L24">D19-D20-D23</f>
        <v>666667</v>
      </c>
      <c r="E24" s="5">
        <f t="shared" si="5"/>
        <v>1277470</v>
      </c>
      <c r="F24" s="5">
        <f t="shared" si="5"/>
        <v>1753224</v>
      </c>
      <c r="G24" s="5">
        <f t="shared" si="5"/>
        <v>1639761</v>
      </c>
      <c r="H24" s="5">
        <f t="shared" si="5"/>
        <v>1584965</v>
      </c>
      <c r="I24" s="5">
        <f t="shared" si="5"/>
        <v>1576177</v>
      </c>
      <c r="J24" s="5">
        <f t="shared" si="5"/>
        <v>2305985</v>
      </c>
      <c r="K24" s="5">
        <f t="shared" si="5"/>
        <v>2658922</v>
      </c>
      <c r="L24" s="5">
        <f t="shared" si="5"/>
        <v>2937677</v>
      </c>
    </row>
    <row r="25" spans="1:12" ht="14.25">
      <c r="A25" s="4">
        <v>10</v>
      </c>
      <c r="B25" s="6" t="s">
        <v>15</v>
      </c>
      <c r="C25" s="5">
        <v>0</v>
      </c>
      <c r="D25" s="5">
        <v>1000000</v>
      </c>
      <c r="E25" s="5">
        <v>1700000</v>
      </c>
      <c r="F25" s="5">
        <v>1600000</v>
      </c>
      <c r="G25" s="5">
        <v>1013704</v>
      </c>
      <c r="H25" s="5">
        <v>686296</v>
      </c>
      <c r="I25" s="5">
        <v>0</v>
      </c>
      <c r="J25" s="5">
        <v>0</v>
      </c>
      <c r="K25" s="5">
        <v>0</v>
      </c>
      <c r="L25" s="5">
        <v>0</v>
      </c>
    </row>
    <row r="26" spans="1:12" ht="22.5">
      <c r="A26" s="1" t="s">
        <v>4</v>
      </c>
      <c r="B26" s="11" t="s">
        <v>25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</row>
    <row r="27" spans="1:12" ht="31.5" customHeight="1">
      <c r="A27" s="1">
        <v>11</v>
      </c>
      <c r="B27" s="7" t="s">
        <v>16</v>
      </c>
      <c r="C27" s="5">
        <v>0</v>
      </c>
      <c r="D27" s="5">
        <v>400000</v>
      </c>
      <c r="E27" s="5">
        <v>500000</v>
      </c>
      <c r="F27" s="5">
        <v>220000</v>
      </c>
      <c r="G27" s="5">
        <v>120000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</row>
    <row r="28" spans="1:12" ht="14.25">
      <c r="A28" s="4">
        <v>12</v>
      </c>
      <c r="B28" s="6" t="s">
        <v>38</v>
      </c>
      <c r="C28" s="5">
        <f>C24-C25+C27</f>
        <v>66667</v>
      </c>
      <c r="D28" s="5">
        <f aca="true" t="shared" si="6" ref="D28:L28">D24-D25+D27</f>
        <v>66667</v>
      </c>
      <c r="E28" s="5">
        <f t="shared" si="6"/>
        <v>77470</v>
      </c>
      <c r="F28" s="5">
        <f t="shared" si="6"/>
        <v>373224</v>
      </c>
      <c r="G28" s="5">
        <f t="shared" si="6"/>
        <v>746057</v>
      </c>
      <c r="H28" s="5">
        <f t="shared" si="6"/>
        <v>898669</v>
      </c>
      <c r="I28" s="5">
        <f t="shared" si="6"/>
        <v>1576177</v>
      </c>
      <c r="J28" s="5">
        <f t="shared" si="6"/>
        <v>2305985</v>
      </c>
      <c r="K28" s="5">
        <f t="shared" si="6"/>
        <v>2658922</v>
      </c>
      <c r="L28" s="5">
        <f t="shared" si="6"/>
        <v>2937677</v>
      </c>
    </row>
    <row r="29" spans="1:12" ht="14.25">
      <c r="A29" s="4">
        <v>13</v>
      </c>
      <c r="B29" s="6" t="s">
        <v>17</v>
      </c>
      <c r="C29" s="5">
        <v>0</v>
      </c>
      <c r="D29" s="5">
        <v>400000</v>
      </c>
      <c r="E29" s="5">
        <v>833000</v>
      </c>
      <c r="F29" s="5">
        <v>914550</v>
      </c>
      <c r="G29" s="5">
        <v>859458</v>
      </c>
      <c r="H29" s="5">
        <v>660366</v>
      </c>
      <c r="I29" s="5">
        <v>461274</v>
      </c>
      <c r="J29" s="5">
        <v>262182</v>
      </c>
      <c r="K29" s="5">
        <v>130090</v>
      </c>
      <c r="L29" s="5">
        <v>0</v>
      </c>
    </row>
    <row r="30" spans="1:12" ht="33" customHeight="1">
      <c r="A30" s="1" t="s">
        <v>4</v>
      </c>
      <c r="B30" s="7" t="s">
        <v>18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</row>
    <row r="31" spans="1:12" ht="42.75" customHeight="1">
      <c r="A31" s="1" t="s">
        <v>6</v>
      </c>
      <c r="B31" s="7" t="s">
        <v>19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</row>
    <row r="32" spans="1:12" ht="63.75" customHeight="1">
      <c r="A32" s="1">
        <v>14</v>
      </c>
      <c r="B32" s="7" t="s">
        <v>20</v>
      </c>
      <c r="C32" s="10"/>
      <c r="D32" s="10"/>
      <c r="E32" s="10"/>
      <c r="F32" s="10"/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</row>
    <row r="33" spans="1:12" ht="22.5">
      <c r="A33" s="1">
        <v>15</v>
      </c>
      <c r="B33" s="7" t="s">
        <v>39</v>
      </c>
      <c r="C33" s="8">
        <f>C20/C5*100</f>
        <v>0</v>
      </c>
      <c r="D33" s="8">
        <v>0</v>
      </c>
      <c r="E33" s="8">
        <v>5.68</v>
      </c>
      <c r="F33" s="8">
        <v>8.07</v>
      </c>
      <c r="G33" s="8">
        <v>11.9</v>
      </c>
      <c r="H33" s="8">
        <v>14.94</v>
      </c>
      <c r="I33" s="8">
        <v>14.94</v>
      </c>
      <c r="J33" s="8">
        <v>14.86</v>
      </c>
      <c r="K33" s="8">
        <v>14.24</v>
      </c>
      <c r="L33" s="8">
        <v>14.82</v>
      </c>
    </row>
    <row r="34" spans="1:12" ht="24.75" customHeight="1">
      <c r="A34" s="1" t="s">
        <v>4</v>
      </c>
      <c r="B34" s="7" t="s">
        <v>21</v>
      </c>
      <c r="C34" s="8">
        <v>0</v>
      </c>
      <c r="D34" s="8">
        <v>0</v>
      </c>
      <c r="E34" s="8">
        <v>0</v>
      </c>
      <c r="F34" s="8">
        <v>4.52414931218901</v>
      </c>
      <c r="G34" s="8">
        <v>12.15</v>
      </c>
      <c r="H34" s="8">
        <v>22.17</v>
      </c>
      <c r="I34" s="8">
        <v>26.47</v>
      </c>
      <c r="J34" s="8">
        <v>39.71</v>
      </c>
      <c r="K34" s="8">
        <v>51.8102574002574</v>
      </c>
      <c r="L34" s="8">
        <v>59.42356092018388</v>
      </c>
    </row>
    <row r="35" spans="1:12" ht="35.25" customHeight="1">
      <c r="A35" s="1">
        <v>16</v>
      </c>
      <c r="B35" s="7" t="s">
        <v>22</v>
      </c>
      <c r="C35" s="9" t="s">
        <v>23</v>
      </c>
      <c r="D35" s="9" t="s">
        <v>23</v>
      </c>
      <c r="E35" s="9" t="s">
        <v>23</v>
      </c>
      <c r="F35" s="9" t="s">
        <v>23</v>
      </c>
      <c r="G35" s="9" t="s">
        <v>23</v>
      </c>
      <c r="H35" s="9" t="s">
        <v>23</v>
      </c>
      <c r="I35" s="9" t="s">
        <v>23</v>
      </c>
      <c r="J35" s="9" t="s">
        <v>23</v>
      </c>
      <c r="K35" s="9" t="s">
        <v>23</v>
      </c>
      <c r="L35" s="9" t="s">
        <v>23</v>
      </c>
    </row>
    <row r="36" spans="1:12" ht="33.75">
      <c r="A36" s="12">
        <v>17</v>
      </c>
      <c r="B36" s="13" t="s">
        <v>40</v>
      </c>
      <c r="C36" s="18">
        <f>((C20+C12-C13)/1)</f>
        <v>0</v>
      </c>
      <c r="D36" s="18">
        <f aca="true" t="shared" si="7" ref="D36:L36">D20/D5*100</f>
        <v>0</v>
      </c>
      <c r="E36" s="18">
        <f t="shared" si="7"/>
        <v>5.682319169989517</v>
      </c>
      <c r="F36" s="18">
        <f t="shared" si="7"/>
        <v>8.072539277252549</v>
      </c>
      <c r="G36" s="18">
        <f t="shared" si="7"/>
        <v>11.89833057183832</v>
      </c>
      <c r="H36" s="18">
        <f t="shared" si="7"/>
        <v>14.938648648648648</v>
      </c>
      <c r="I36" s="18">
        <f t="shared" si="7"/>
        <v>14.935142857142857</v>
      </c>
      <c r="J36" s="18">
        <f t="shared" si="7"/>
        <v>14.863714285714286</v>
      </c>
      <c r="K36" s="18">
        <f t="shared" si="7"/>
        <v>14.241275830941014</v>
      </c>
      <c r="L36" s="18">
        <f t="shared" si="7"/>
        <v>14.817709017362295</v>
      </c>
    </row>
    <row r="37" spans="1:12" ht="22.5">
      <c r="A37" s="12">
        <v>18</v>
      </c>
      <c r="B37" s="13" t="s">
        <v>41</v>
      </c>
      <c r="C37" s="18">
        <f>C29/C5*100</f>
        <v>0</v>
      </c>
      <c r="D37" s="18">
        <f>D29/D5*100</f>
        <v>49.4788638663279</v>
      </c>
      <c r="E37" s="18">
        <f aca="true" t="shared" si="8" ref="E37:L37">E29/E5*100</f>
        <v>54.406573202313425</v>
      </c>
      <c r="F37" s="18">
        <f t="shared" si="8"/>
        <v>43.82749062636579</v>
      </c>
      <c r="G37" s="18">
        <f t="shared" si="8"/>
        <v>49.86111304493115</v>
      </c>
      <c r="H37" s="18">
        <f t="shared" si="8"/>
        <v>44.619324324324324</v>
      </c>
      <c r="I37" s="18">
        <f t="shared" si="8"/>
        <v>32.94814285714286</v>
      </c>
      <c r="J37" s="18">
        <f t="shared" si="8"/>
        <v>18.727285714285713</v>
      </c>
      <c r="K37" s="18">
        <f t="shared" si="8"/>
        <v>13.224506558883567</v>
      </c>
      <c r="L37" s="18">
        <f t="shared" si="8"/>
        <v>0</v>
      </c>
    </row>
    <row r="38" spans="1:12" ht="14.25">
      <c r="A38" s="12">
        <v>19</v>
      </c>
      <c r="B38" s="13" t="s">
        <v>42</v>
      </c>
      <c r="C38" s="19">
        <f>C9+C22</f>
        <v>37546</v>
      </c>
      <c r="D38" s="19">
        <f>D9+D22</f>
        <v>208426</v>
      </c>
      <c r="E38" s="19">
        <f aca="true" t="shared" si="9" ref="E38:L38">E9+E22</f>
        <v>253262</v>
      </c>
      <c r="F38" s="19">
        <f t="shared" si="9"/>
        <v>272500</v>
      </c>
      <c r="G38" s="19">
        <f t="shared" si="9"/>
        <v>282075</v>
      </c>
      <c r="H38" s="19">
        <f t="shared" si="9"/>
        <v>442000</v>
      </c>
      <c r="I38" s="19">
        <f t="shared" si="9"/>
        <v>523400</v>
      </c>
      <c r="J38" s="19">
        <f t="shared" si="9"/>
        <v>471100</v>
      </c>
      <c r="K38" s="19">
        <f t="shared" si="9"/>
        <v>498675</v>
      </c>
      <c r="L38" s="19">
        <f t="shared" si="9"/>
        <v>504859</v>
      </c>
    </row>
    <row r="39" spans="1:12" ht="14.25">
      <c r="A39" s="12">
        <v>20</v>
      </c>
      <c r="B39" s="13" t="s">
        <v>44</v>
      </c>
      <c r="C39" s="19">
        <f>C25+C38</f>
        <v>37546</v>
      </c>
      <c r="D39" s="19">
        <f aca="true" t="shared" si="10" ref="D39:L39">D25+D38</f>
        <v>1208426</v>
      </c>
      <c r="E39" s="19">
        <f t="shared" si="10"/>
        <v>1953262</v>
      </c>
      <c r="F39" s="19">
        <f t="shared" si="10"/>
        <v>1872500</v>
      </c>
      <c r="G39" s="19">
        <f t="shared" si="10"/>
        <v>1295779</v>
      </c>
      <c r="H39" s="19">
        <f t="shared" si="10"/>
        <v>1128296</v>
      </c>
      <c r="I39" s="19">
        <f t="shared" si="10"/>
        <v>523400</v>
      </c>
      <c r="J39" s="19">
        <f t="shared" si="10"/>
        <v>471100</v>
      </c>
      <c r="K39" s="19">
        <f t="shared" si="10"/>
        <v>498675</v>
      </c>
      <c r="L39" s="19">
        <f t="shared" si="10"/>
        <v>504859</v>
      </c>
    </row>
    <row r="40" spans="1:12" ht="14.25">
      <c r="A40" s="12">
        <v>21</v>
      </c>
      <c r="B40" s="13" t="s">
        <v>45</v>
      </c>
      <c r="C40" s="19">
        <f>C5-C39</f>
        <v>66667</v>
      </c>
      <c r="D40" s="19">
        <f aca="true" t="shared" si="11" ref="D40:L40">D5-D39</f>
        <v>-400000</v>
      </c>
      <c r="E40" s="19">
        <f t="shared" si="11"/>
        <v>-422197</v>
      </c>
      <c r="F40" s="19">
        <f t="shared" si="11"/>
        <v>214204</v>
      </c>
      <c r="G40" s="19">
        <f t="shared" si="11"/>
        <v>427925</v>
      </c>
      <c r="H40" s="19">
        <f t="shared" si="11"/>
        <v>351704</v>
      </c>
      <c r="I40" s="19">
        <f t="shared" si="11"/>
        <v>876600</v>
      </c>
      <c r="J40" s="19">
        <f t="shared" si="11"/>
        <v>928900</v>
      </c>
      <c r="K40" s="19">
        <f t="shared" si="11"/>
        <v>485029</v>
      </c>
      <c r="L40" s="19">
        <f t="shared" si="11"/>
        <v>408845</v>
      </c>
    </row>
    <row r="41" spans="1:12" ht="14.25">
      <c r="A41" s="12">
        <v>22</v>
      </c>
      <c r="B41" s="13" t="s">
        <v>46</v>
      </c>
      <c r="C41" s="19">
        <f>C16+C18+C27</f>
        <v>0</v>
      </c>
      <c r="D41" s="19">
        <f aca="true" t="shared" si="12" ref="D41:L41">D16+D18+D27</f>
        <v>466667</v>
      </c>
      <c r="E41" s="19">
        <f t="shared" si="12"/>
        <v>566667</v>
      </c>
      <c r="F41" s="19">
        <f t="shared" si="12"/>
        <v>297470</v>
      </c>
      <c r="G41" s="19">
        <f t="shared" si="12"/>
        <v>493224</v>
      </c>
      <c r="H41" s="19">
        <f t="shared" si="12"/>
        <v>746057</v>
      </c>
      <c r="I41" s="19">
        <f t="shared" si="12"/>
        <v>898669</v>
      </c>
      <c r="J41" s="19">
        <f t="shared" si="12"/>
        <v>1576177</v>
      </c>
      <c r="K41" s="19">
        <f t="shared" si="12"/>
        <v>2305985</v>
      </c>
      <c r="L41" s="19">
        <f t="shared" si="12"/>
        <v>2658922</v>
      </c>
    </row>
    <row r="42" spans="1:12" ht="14.25">
      <c r="A42" s="12">
        <v>23</v>
      </c>
      <c r="B42" s="13" t="s">
        <v>47</v>
      </c>
      <c r="C42" s="19">
        <f>C21+C23</f>
        <v>0</v>
      </c>
      <c r="D42" s="19">
        <f aca="true" t="shared" si="13" ref="D42:L42">D21+D23</f>
        <v>0</v>
      </c>
      <c r="E42" s="19">
        <f t="shared" si="13"/>
        <v>67000</v>
      </c>
      <c r="F42" s="19">
        <f t="shared" si="13"/>
        <v>138450</v>
      </c>
      <c r="G42" s="19">
        <f t="shared" si="13"/>
        <v>175092</v>
      </c>
      <c r="H42" s="19">
        <f t="shared" si="13"/>
        <v>199092</v>
      </c>
      <c r="I42" s="19">
        <f t="shared" si="13"/>
        <v>199092</v>
      </c>
      <c r="J42" s="19">
        <f t="shared" si="13"/>
        <v>199092</v>
      </c>
      <c r="K42" s="19">
        <f t="shared" si="13"/>
        <v>132092</v>
      </c>
      <c r="L42" s="19">
        <f t="shared" si="13"/>
        <v>130090</v>
      </c>
    </row>
    <row r="43" spans="1:12" ht="33.75">
      <c r="A43" s="12">
        <v>24</v>
      </c>
      <c r="B43" s="13" t="s">
        <v>50</v>
      </c>
      <c r="C43" s="20">
        <f>SUM(C44:C48)</f>
        <v>0</v>
      </c>
      <c r="D43" s="20">
        <f aca="true" t="shared" si="14" ref="D43:L43">SUM(D44:D48)</f>
        <v>0</v>
      </c>
      <c r="E43" s="21">
        <f>SUM(E44:E49)</f>
        <v>67000</v>
      </c>
      <c r="F43" s="21">
        <f aca="true" t="shared" si="15" ref="F43:L43">SUM(F44:F49)</f>
        <v>138450</v>
      </c>
      <c r="G43" s="21">
        <f t="shared" si="15"/>
        <v>175092</v>
      </c>
      <c r="H43" s="21">
        <f t="shared" si="15"/>
        <v>199092</v>
      </c>
      <c r="I43" s="21">
        <f t="shared" si="15"/>
        <v>199092</v>
      </c>
      <c r="J43" s="21">
        <f t="shared" si="15"/>
        <v>199092</v>
      </c>
      <c r="K43" s="21">
        <f t="shared" si="15"/>
        <v>132092</v>
      </c>
      <c r="L43" s="21">
        <f t="shared" si="15"/>
        <v>130090</v>
      </c>
    </row>
    <row r="44" spans="1:12" ht="14.25">
      <c r="A44" s="20" t="s">
        <v>4</v>
      </c>
      <c r="B44" s="13" t="s">
        <v>51</v>
      </c>
      <c r="C44" s="20">
        <v>0</v>
      </c>
      <c r="D44" s="20"/>
      <c r="E44" s="20"/>
      <c r="F44" s="20"/>
      <c r="G44" s="20"/>
      <c r="H44" s="20"/>
      <c r="I44" s="20"/>
      <c r="J44" s="20"/>
      <c r="K44" s="20"/>
      <c r="L44" s="20"/>
    </row>
    <row r="45" spans="1:12" ht="14.25">
      <c r="A45" s="20" t="s">
        <v>6</v>
      </c>
      <c r="B45" s="13" t="s">
        <v>52</v>
      </c>
      <c r="C45" s="21">
        <f>C21</f>
        <v>0</v>
      </c>
      <c r="D45" s="21">
        <f aca="true" t="shared" si="16" ref="D45:L45">D21</f>
        <v>0</v>
      </c>
      <c r="E45" s="21">
        <f t="shared" si="16"/>
        <v>67000</v>
      </c>
      <c r="F45" s="21">
        <f t="shared" si="16"/>
        <v>138450</v>
      </c>
      <c r="G45" s="21">
        <f t="shared" si="16"/>
        <v>175092</v>
      </c>
      <c r="H45" s="21">
        <f t="shared" si="16"/>
        <v>199092</v>
      </c>
      <c r="I45" s="21">
        <f t="shared" si="16"/>
        <v>199092</v>
      </c>
      <c r="J45" s="21">
        <f t="shared" si="16"/>
        <v>199092</v>
      </c>
      <c r="K45" s="21">
        <f t="shared" si="16"/>
        <v>132092</v>
      </c>
      <c r="L45" s="21">
        <f t="shared" si="16"/>
        <v>130090</v>
      </c>
    </row>
    <row r="46" spans="1:12" ht="22.5">
      <c r="A46" s="20" t="s">
        <v>9</v>
      </c>
      <c r="B46" s="13" t="s">
        <v>53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</row>
    <row r="47" spans="1:12" ht="14.25">
      <c r="A47" s="20" t="s">
        <v>11</v>
      </c>
      <c r="B47" s="13" t="s">
        <v>54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</row>
    <row r="48" spans="1:12" ht="22.5">
      <c r="A48" s="20" t="s">
        <v>12</v>
      </c>
      <c r="B48" s="13" t="s">
        <v>55</v>
      </c>
      <c r="C48" s="30">
        <v>0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</row>
    <row r="49" spans="1:12" ht="14.25">
      <c r="A49" s="29" t="s">
        <v>57</v>
      </c>
      <c r="B49" s="13" t="s">
        <v>58</v>
      </c>
      <c r="C49" s="30">
        <v>0</v>
      </c>
      <c r="D49" s="30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</row>
  </sheetData>
  <sheetProtection/>
  <mergeCells count="5">
    <mergeCell ref="A3:A4"/>
    <mergeCell ref="B3:B4"/>
    <mergeCell ref="D3:I3"/>
    <mergeCell ref="I1:L2"/>
    <mergeCell ref="C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AgnieszkaCieplinska</cp:lastModifiedBy>
  <cp:lastPrinted>2010-11-14T20:47:43Z</cp:lastPrinted>
  <dcterms:created xsi:type="dcterms:W3CDTF">2010-11-14T20:10:25Z</dcterms:created>
  <dcterms:modified xsi:type="dcterms:W3CDTF">2010-11-15T11:07:18Z</dcterms:modified>
  <cp:category/>
  <cp:version/>
  <cp:contentType/>
  <cp:contentStatus/>
</cp:coreProperties>
</file>