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120" activeTab="0"/>
  </bookViews>
  <sheets>
    <sheet name="Art. 243 ufp-wzór" sheetId="1" r:id="rId1"/>
    <sheet name="wykres" sheetId="2" r:id="rId2"/>
    <sheet name="Arkusz2" sheetId="3" r:id="rId3"/>
  </sheets>
  <definedNames>
    <definedName name="_xlnm.Print_Area" localSheetId="0">'Art. 243 ufp-wzór'!$A$1:$AA$65</definedName>
  </definedNames>
  <calcPr fullCalcOnLoad="1"/>
</workbook>
</file>

<file path=xl/sharedStrings.xml><?xml version="1.0" encoding="utf-8"?>
<sst xmlns="http://schemas.openxmlformats.org/spreadsheetml/2006/main" count="32" uniqueCount="30">
  <si>
    <t>wyszczególnienie</t>
  </si>
  <si>
    <t>dochody bieżące (Db)</t>
  </si>
  <si>
    <t>dochody ze sprzedaży majątku (Sm)</t>
  </si>
  <si>
    <t>dochody ogółem (D)</t>
  </si>
  <si>
    <t>wydatki bieżące (Wb)</t>
  </si>
  <si>
    <t>koszt obsługi zadłużenia (O)</t>
  </si>
  <si>
    <t>spłata rat kapitałowych (R)</t>
  </si>
  <si>
    <t>zadłużenie na koniec roku (Z)</t>
  </si>
  <si>
    <t>Z / D</t>
  </si>
  <si>
    <t>(R +O) / D</t>
  </si>
  <si>
    <t>Wyliczenie (Db+Sm-Wb)</t>
  </si>
  <si>
    <t>do dochodów ogółem (D)</t>
  </si>
  <si>
    <t>w %</t>
  </si>
  <si>
    <t>Średnia z 3 lat poprzednich lat</t>
  </si>
  <si>
    <t>R+O w 2010 wg nowej ufp &lt;=</t>
  </si>
  <si>
    <t>R+O w 2010 wg starej ufp &lt;=</t>
  </si>
  <si>
    <t>wskaźnik obsługi zadłużenia - 15% - limit z art. 169 ufp z 2005 r.</t>
  </si>
  <si>
    <t>limit z art. 243 ufp z 2009 r.</t>
  </si>
  <si>
    <t>podatki</t>
  </si>
  <si>
    <t>udziały w podatku</t>
  </si>
  <si>
    <t>dotacje</t>
  </si>
  <si>
    <t>subwencje</t>
  </si>
  <si>
    <t>pozostałe dochody</t>
  </si>
  <si>
    <t>mienie komunalne</t>
  </si>
  <si>
    <t>Załącznik nr 1 do objaśnień</t>
  </si>
  <si>
    <t>Grupy dochodów</t>
  </si>
  <si>
    <t>Dane historyczne dotyczące podstawowych grup dochodów</t>
  </si>
  <si>
    <t>wskaźnik zadłużenia 60% - art. 170 ufp z 2005 r.</t>
  </si>
  <si>
    <t>Załącznik Nr 2
do Uchwały  Nr  8/2012 Zarządu Związku Miedzygminnego "Schronisko dla Zwierząt - SCHRONISKO"
z dnia 13 listopada 2012 r.</t>
  </si>
  <si>
    <t>Informacja o relacji, o której mowa w art. 243 ustawy z dnia 27 sierpnia 2009 r. o finansach publicznych w latach 2013-2016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</si>
</sst>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 CE"/>
      <family val="0"/>
    </font>
    <font>
      <b/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9"/>
      <name val="Times New Roman CE"/>
      <family val="0"/>
    </font>
    <font>
      <b/>
      <sz val="10"/>
      <name val="Arial"/>
      <family val="2"/>
    </font>
    <font>
      <sz val="8"/>
      <name val="Arial"/>
      <family val="0"/>
    </font>
    <font>
      <sz val="14.25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sz val="10.1"/>
      <color indexed="8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9.75"/>
      <color indexed="8"/>
      <name val="Arial"/>
      <family val="0"/>
    </font>
    <font>
      <sz val="9.5"/>
      <color indexed="8"/>
      <name val="Arial"/>
      <family val="0"/>
    </font>
    <font>
      <sz val="11.25"/>
      <color indexed="8"/>
      <name val="Arial"/>
      <family val="0"/>
    </font>
    <font>
      <sz val="10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1.7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 indent="10"/>
    </xf>
    <xf numFmtId="0" fontId="3" fillId="0" borderId="0" xfId="0" applyFont="1" applyAlignment="1">
      <alignment horizontal="left" indent="10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10" fontId="6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0" fontId="7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168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68" fontId="3" fillId="0" borderId="0" xfId="0" applyNumberFormat="1" applyFont="1" applyAlignment="1">
      <alignment horizontal="right"/>
    </xf>
    <xf numFmtId="0" fontId="3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4" fontId="3" fillId="0" borderId="10" xfId="0" applyNumberFormat="1" applyFont="1" applyBorder="1" applyAlignment="1">
      <alignment/>
    </xf>
    <xf numFmtId="10" fontId="6" fillId="0" borderId="0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Wskaźnik obsługi zadłużenia i wskaźnik długu</a:t>
            </a:r>
          </a:p>
        </c:rich>
      </c:tx>
      <c:layout>
        <c:manualLayout>
          <c:xMode val="factor"/>
          <c:yMode val="factor"/>
          <c:x val="0.134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6825"/>
          <c:w val="0.9137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wykres!$A$4</c:f>
              <c:strCache>
                <c:ptCount val="1"/>
                <c:pt idx="0">
                  <c:v>wskaźnik zadłużenia 60% - art. 170 ufp z 2005 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wykres!$B$3:$AA$3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wykres!$B$4:$AA$4</c:f>
              <c:numCache>
                <c:ptCount val="26"/>
                <c:pt idx="0">
                  <c:v>0.023</c:v>
                </c:pt>
                <c:pt idx="1">
                  <c:v>0.031</c:v>
                </c:pt>
                <c:pt idx="2">
                  <c:v>0.1785</c:v>
                </c:pt>
                <c:pt idx="3">
                  <c:v>0.376</c:v>
                </c:pt>
                <c:pt idx="4">
                  <c:v>0.4091</c:v>
                </c:pt>
                <c:pt idx="5">
                  <c:v>0.3739</c:v>
                </c:pt>
                <c:pt idx="6">
                  <c:v>0.4123</c:v>
                </c:pt>
                <c:pt idx="7">
                  <c:v>0.3466</c:v>
                </c:pt>
                <c:pt idx="8">
                  <c:v>0.2891</c:v>
                </c:pt>
                <c:pt idx="9">
                  <c:v>0.225</c:v>
                </c:pt>
                <c:pt idx="10">
                  <c:v>0.1646</c:v>
                </c:pt>
                <c:pt idx="11">
                  <c:v>0.119</c:v>
                </c:pt>
                <c:pt idx="12">
                  <c:v>0.0765</c:v>
                </c:pt>
                <c:pt idx="13">
                  <c:v>0.0349</c:v>
                </c:pt>
                <c:pt idx="14">
                  <c:v>0.0172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wykres!$A$5</c:f>
              <c:strCache>
                <c:ptCount val="1"/>
                <c:pt idx="0">
                  <c:v>wskaźnik obsługi zadłużenia - 15% - limit z art. 169 ufp z 2005 r.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wykres!$B$3:$AA$3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wykres!$B$5:$AA$5</c:f>
              <c:numCache>
                <c:ptCount val="26"/>
                <c:pt idx="0">
                  <c:v>0.018</c:v>
                </c:pt>
                <c:pt idx="1">
                  <c:v>0.0122</c:v>
                </c:pt>
                <c:pt idx="2">
                  <c:v>0.0142</c:v>
                </c:pt>
                <c:pt idx="3">
                  <c:v>0.0524</c:v>
                </c:pt>
                <c:pt idx="4">
                  <c:v>0.0551</c:v>
                </c:pt>
                <c:pt idx="5">
                  <c:v>0.0492</c:v>
                </c:pt>
                <c:pt idx="6">
                  <c:v>0.0556</c:v>
                </c:pt>
                <c:pt idx="7">
                  <c:v>0.0726</c:v>
                </c:pt>
                <c:pt idx="8">
                  <c:v>0.0551</c:v>
                </c:pt>
                <c:pt idx="9">
                  <c:v>0.0702</c:v>
                </c:pt>
                <c:pt idx="10">
                  <c:v>0.0654</c:v>
                </c:pt>
                <c:pt idx="11">
                  <c:v>0.0497</c:v>
                </c:pt>
                <c:pt idx="12">
                  <c:v>0.0466</c:v>
                </c:pt>
                <c:pt idx="13">
                  <c:v>0.0441</c:v>
                </c:pt>
                <c:pt idx="14">
                  <c:v>0.0186</c:v>
                </c:pt>
                <c:pt idx="15">
                  <c:v>0.0175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wykres!$A$6</c:f>
              <c:strCache>
                <c:ptCount val="1"/>
                <c:pt idx="0">
                  <c:v>limit z art. 243 ufp z 2009 r.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wykres!$B$3:$AA$3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wykres!$B$6:$AA$6</c:f>
              <c:numCache>
                <c:ptCount val="26"/>
                <c:pt idx="4">
                  <c:v>0.1744</c:v>
                </c:pt>
                <c:pt idx="5">
                  <c:v>0.1776</c:v>
                </c:pt>
                <c:pt idx="6">
                  <c:v>0.1797</c:v>
                </c:pt>
                <c:pt idx="7">
                  <c:v>0.21</c:v>
                </c:pt>
                <c:pt idx="8">
                  <c:v>0.2189</c:v>
                </c:pt>
                <c:pt idx="9">
                  <c:v>0.2373</c:v>
                </c:pt>
                <c:pt idx="10">
                  <c:v>0.2289</c:v>
                </c:pt>
                <c:pt idx="11">
                  <c:v>0.1933</c:v>
                </c:pt>
                <c:pt idx="12">
                  <c:v>0.1695</c:v>
                </c:pt>
                <c:pt idx="13">
                  <c:v>0.1549</c:v>
                </c:pt>
                <c:pt idx="14">
                  <c:v>0.1501</c:v>
                </c:pt>
                <c:pt idx="15">
                  <c:v>0.1482</c:v>
                </c:pt>
                <c:pt idx="16">
                  <c:v>0.1468</c:v>
                </c:pt>
                <c:pt idx="17">
                  <c:v>0.1408</c:v>
                </c:pt>
                <c:pt idx="18">
                  <c:v>0.1321</c:v>
                </c:pt>
                <c:pt idx="19">
                  <c:v>0.1201</c:v>
                </c:pt>
                <c:pt idx="20">
                  <c:v>0.1127</c:v>
                </c:pt>
                <c:pt idx="21">
                  <c:v>0.1088</c:v>
                </c:pt>
                <c:pt idx="22">
                  <c:v>0.1086</c:v>
                </c:pt>
                <c:pt idx="23">
                  <c:v>0.1074</c:v>
                </c:pt>
                <c:pt idx="24">
                  <c:v>0.1062</c:v>
                </c:pt>
                <c:pt idx="25">
                  <c:v>0.1051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wykres!$A$7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wykres!$B$3:$AA$3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wykres!$B$7:$AA$7</c:f>
              <c:numCache>
                <c:ptCount val="26"/>
              </c:numCache>
            </c:numRef>
          </c:val>
          <c:smooth val="0"/>
        </c:ser>
        <c:ser>
          <c:idx val="0"/>
          <c:order val="4"/>
          <c:tx>
            <c:strRef>
              <c:f>wykres!$A$4</c:f>
              <c:strCache>
                <c:ptCount val="1"/>
                <c:pt idx="0">
                  <c:v>wskaźnik zadłużenia 60% - art. 170 ufp z 2005 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wykres!$B$3:$AA$3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wykres!$B$4:$AA$4</c:f>
              <c:numCache>
                <c:ptCount val="26"/>
                <c:pt idx="0">
                  <c:v>0.023</c:v>
                </c:pt>
                <c:pt idx="1">
                  <c:v>0.031</c:v>
                </c:pt>
                <c:pt idx="2">
                  <c:v>0.1785</c:v>
                </c:pt>
                <c:pt idx="3">
                  <c:v>0.376</c:v>
                </c:pt>
                <c:pt idx="4">
                  <c:v>0.4091</c:v>
                </c:pt>
                <c:pt idx="5">
                  <c:v>0.3739</c:v>
                </c:pt>
                <c:pt idx="6">
                  <c:v>0.4123</c:v>
                </c:pt>
                <c:pt idx="7">
                  <c:v>0.3466</c:v>
                </c:pt>
                <c:pt idx="8">
                  <c:v>0.2891</c:v>
                </c:pt>
                <c:pt idx="9">
                  <c:v>0.225</c:v>
                </c:pt>
                <c:pt idx="10">
                  <c:v>0.1646</c:v>
                </c:pt>
                <c:pt idx="11">
                  <c:v>0.119</c:v>
                </c:pt>
                <c:pt idx="12">
                  <c:v>0.0765</c:v>
                </c:pt>
                <c:pt idx="13">
                  <c:v>0.0349</c:v>
                </c:pt>
                <c:pt idx="14">
                  <c:v>0.0172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wykres!$A$5</c:f>
              <c:strCache>
                <c:ptCount val="1"/>
                <c:pt idx="0">
                  <c:v>wskaźnik obsługi zadłużenia - 15% - limit z art. 169 ufp z 2005 r.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wykres!$B$3:$AA$3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wykres!$B$5:$AA$5</c:f>
              <c:numCache>
                <c:ptCount val="26"/>
                <c:pt idx="0">
                  <c:v>0.018</c:v>
                </c:pt>
                <c:pt idx="1">
                  <c:v>0.0122</c:v>
                </c:pt>
                <c:pt idx="2">
                  <c:v>0.0142</c:v>
                </c:pt>
                <c:pt idx="3">
                  <c:v>0.0524</c:v>
                </c:pt>
                <c:pt idx="4">
                  <c:v>0.0551</c:v>
                </c:pt>
                <c:pt idx="5">
                  <c:v>0.0492</c:v>
                </c:pt>
                <c:pt idx="6">
                  <c:v>0.0556</c:v>
                </c:pt>
                <c:pt idx="7">
                  <c:v>0.0726</c:v>
                </c:pt>
                <c:pt idx="8">
                  <c:v>0.0551</c:v>
                </c:pt>
                <c:pt idx="9">
                  <c:v>0.0702</c:v>
                </c:pt>
                <c:pt idx="10">
                  <c:v>0.0654</c:v>
                </c:pt>
                <c:pt idx="11">
                  <c:v>0.0497</c:v>
                </c:pt>
                <c:pt idx="12">
                  <c:v>0.0466</c:v>
                </c:pt>
                <c:pt idx="13">
                  <c:v>0.0441</c:v>
                </c:pt>
                <c:pt idx="14">
                  <c:v>0.0186</c:v>
                </c:pt>
                <c:pt idx="15">
                  <c:v>0.0175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6"/>
          <c:tx>
            <c:strRef>
              <c:f>wykres!$A$6</c:f>
              <c:strCache>
                <c:ptCount val="1"/>
                <c:pt idx="0">
                  <c:v>limit z art. 243 ufp z 2009 r.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wykres!$B$3:$AA$3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wykres!$B$6:$AA$6</c:f>
              <c:numCache>
                <c:ptCount val="26"/>
                <c:pt idx="4">
                  <c:v>0.1744</c:v>
                </c:pt>
                <c:pt idx="5">
                  <c:v>0.1776</c:v>
                </c:pt>
                <c:pt idx="6">
                  <c:v>0.1797</c:v>
                </c:pt>
                <c:pt idx="7">
                  <c:v>0.21</c:v>
                </c:pt>
                <c:pt idx="8">
                  <c:v>0.2189</c:v>
                </c:pt>
                <c:pt idx="9">
                  <c:v>0.2373</c:v>
                </c:pt>
                <c:pt idx="10">
                  <c:v>0.2289</c:v>
                </c:pt>
                <c:pt idx="11">
                  <c:v>0.1933</c:v>
                </c:pt>
                <c:pt idx="12">
                  <c:v>0.1695</c:v>
                </c:pt>
                <c:pt idx="13">
                  <c:v>0.1549</c:v>
                </c:pt>
                <c:pt idx="14">
                  <c:v>0.1501</c:v>
                </c:pt>
                <c:pt idx="15">
                  <c:v>0.1482</c:v>
                </c:pt>
                <c:pt idx="16">
                  <c:v>0.1468</c:v>
                </c:pt>
                <c:pt idx="17">
                  <c:v>0.1408</c:v>
                </c:pt>
                <c:pt idx="18">
                  <c:v>0.1321</c:v>
                </c:pt>
                <c:pt idx="19">
                  <c:v>0.1201</c:v>
                </c:pt>
                <c:pt idx="20">
                  <c:v>0.1127</c:v>
                </c:pt>
                <c:pt idx="21">
                  <c:v>0.1088</c:v>
                </c:pt>
                <c:pt idx="22">
                  <c:v>0.1086</c:v>
                </c:pt>
                <c:pt idx="23">
                  <c:v>0.1074</c:v>
                </c:pt>
                <c:pt idx="24">
                  <c:v>0.1062</c:v>
                </c:pt>
                <c:pt idx="25">
                  <c:v>0.1051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wykres!$A$7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wykres!$B$3:$AA$3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wykres!$B$7:$AA$7</c:f>
              <c:numCache>
                <c:ptCount val="26"/>
              </c:numCache>
            </c:numRef>
          </c:val>
          <c:smooth val="0"/>
        </c:ser>
        <c:marker val="1"/>
        <c:axId val="29513548"/>
        <c:axId val="64295341"/>
      </c:lineChart>
      <c:catAx>
        <c:axId val="29513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95341"/>
        <c:crosses val="autoZero"/>
        <c:auto val="1"/>
        <c:lblOffset val="100"/>
        <c:tickLblSkip val="1"/>
        <c:noMultiLvlLbl val="0"/>
      </c:catAx>
      <c:valAx>
        <c:axId val="64295341"/>
        <c:scaling>
          <c:orientation val="minMax"/>
          <c:max val="0.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13548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947"/>
          <c:y val="0.41775"/>
          <c:w val="0.053"/>
          <c:h val="0.4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Wskaźnik obsługi zadłużenia i wskaźnik długu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4275"/>
          <c:w val="0.79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wykres!$A$4</c:f>
              <c:strCache>
                <c:ptCount val="1"/>
                <c:pt idx="0">
                  <c:v>wskaźnik zadłużenia 60% - art. 170 ufp z 2005 r.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wykres!$B$3:$T$3</c:f>
              <c:numCache/>
            </c:numRef>
          </c:cat>
          <c:val>
            <c:numRef>
              <c:f>wykres!$B$4:$T$4</c:f>
              <c:numCache/>
            </c:numRef>
          </c:val>
          <c:smooth val="0"/>
        </c:ser>
        <c:ser>
          <c:idx val="1"/>
          <c:order val="1"/>
          <c:tx>
            <c:strRef>
              <c:f>wykres!$A$5</c:f>
              <c:strCache>
                <c:ptCount val="1"/>
                <c:pt idx="0">
                  <c:v>wskaźnik obsługi zadłużenia - 15% - limit z art. 169 ufp z 2005 r.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wykres!$B$3:$T$3</c:f>
              <c:numCache/>
            </c:numRef>
          </c:cat>
          <c:val>
            <c:numRef>
              <c:f>wykres!$B$5:$T$5</c:f>
              <c:numCache/>
            </c:numRef>
          </c:val>
          <c:smooth val="0"/>
        </c:ser>
        <c:ser>
          <c:idx val="2"/>
          <c:order val="2"/>
          <c:tx>
            <c:strRef>
              <c:f>wykres!$A$6</c:f>
              <c:strCache>
                <c:ptCount val="1"/>
                <c:pt idx="0">
                  <c:v>limit z art. 243 ufp z 2009 r.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wykres!$B$3:$T$3</c:f>
              <c:numCache/>
            </c:numRef>
          </c:cat>
          <c:val>
            <c:numRef>
              <c:f>wykres!$B$6:$T$6</c:f>
              <c:numCache/>
            </c:numRef>
          </c:val>
          <c:smooth val="0"/>
        </c:ser>
        <c:marker val="1"/>
        <c:axId val="41787158"/>
        <c:axId val="40540103"/>
      </c:lineChart>
      <c:catAx>
        <c:axId val="41787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40103"/>
        <c:crosses val="autoZero"/>
        <c:auto val="1"/>
        <c:lblOffset val="100"/>
        <c:tickLblSkip val="1"/>
        <c:noMultiLvlLbl val="0"/>
      </c:catAx>
      <c:valAx>
        <c:axId val="40540103"/>
        <c:scaling>
          <c:orientation val="minMax"/>
          <c:max val="0.6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1787158"/>
        <c:crossesAt val="1"/>
        <c:crossBetween val="between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25"/>
          <c:y val="0.1025"/>
          <c:w val="0.146"/>
          <c:h val="0.269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Wskaźnik obsługi zadłużenia i wskaźnik długu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4"/>
          <c:w val="0.898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wykres!$A$4</c:f>
              <c:strCache>
                <c:ptCount val="1"/>
                <c:pt idx="0">
                  <c:v>wskaźnik zadłużenia 60% - art. 170 ufp z 2005 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wykres!$B$3:$AA$3</c:f>
              <c:numCache/>
            </c:numRef>
          </c:cat>
          <c:val>
            <c:numRef>
              <c:f>wykres!$B$4:$AA$4</c:f>
              <c:numCache/>
            </c:numRef>
          </c:val>
          <c:smooth val="0"/>
        </c:ser>
        <c:ser>
          <c:idx val="1"/>
          <c:order val="1"/>
          <c:tx>
            <c:strRef>
              <c:f>wykres!$A$5</c:f>
              <c:strCache>
                <c:ptCount val="1"/>
                <c:pt idx="0">
                  <c:v>wskaźnik obsługi zadłużenia - 15% - limit z art. 169 ufp z 2005 r.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wykres!$B$3:$AA$3</c:f>
              <c:numCache/>
            </c:numRef>
          </c:cat>
          <c:val>
            <c:numRef>
              <c:f>wykres!$B$5:$AA$5</c:f>
              <c:numCache/>
            </c:numRef>
          </c:val>
          <c:smooth val="0"/>
        </c:ser>
        <c:ser>
          <c:idx val="2"/>
          <c:order val="2"/>
          <c:tx>
            <c:strRef>
              <c:f>wykres!$A$6</c:f>
              <c:strCache>
                <c:ptCount val="1"/>
                <c:pt idx="0">
                  <c:v>limit z art. 243 ufp z 2009 r.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wykres!$B$3:$AA$3</c:f>
              <c:numCache/>
            </c:numRef>
          </c:cat>
          <c:val>
            <c:numRef>
              <c:f>wykres!$B$6:$AA$6</c:f>
              <c:numCache/>
            </c:numRef>
          </c:val>
          <c:smooth val="0"/>
        </c:ser>
        <c:ser>
          <c:idx val="3"/>
          <c:order val="3"/>
          <c:tx>
            <c:strRef>
              <c:f>wykres!$A$7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wykres!$B$3:$AA$3</c:f>
              <c:numCache/>
            </c:numRef>
          </c:cat>
          <c:val>
            <c:numRef>
              <c:f>wykres!$B$7:$AA$7</c:f>
              <c:numCache/>
            </c:numRef>
          </c:val>
          <c:smooth val="0"/>
        </c:ser>
        <c:marker val="1"/>
        <c:axId val="29316608"/>
        <c:axId val="62522881"/>
      </c:lineChart>
      <c:catAx>
        <c:axId val="29316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22881"/>
        <c:crosses val="autoZero"/>
        <c:auto val="1"/>
        <c:lblOffset val="100"/>
        <c:tickLblSkip val="1"/>
        <c:noMultiLvlLbl val="0"/>
      </c:catAx>
      <c:valAx>
        <c:axId val="62522881"/>
        <c:scaling>
          <c:orientation val="minMax"/>
          <c:max val="0.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16608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3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9325"/>
          <c:y val="0.341"/>
          <c:w val="0.06575"/>
          <c:h val="0.3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Dane historyczne dotyczące podstawowych grup dochodów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6325"/>
          <c:w val="0.8962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Arkusz2!$E$6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Arkusz2!$D$7:$D$12</c:f>
              <c:strCache/>
            </c:strRef>
          </c:cat>
          <c:val>
            <c:numRef>
              <c:f>Arkusz2!$E$7:$E$12</c:f>
              <c:numCache/>
            </c:numRef>
          </c:val>
        </c:ser>
        <c:ser>
          <c:idx val="1"/>
          <c:order val="1"/>
          <c:tx>
            <c:strRef>
              <c:f>Arkusz2!$F$6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Arkusz2!$D$7:$D$12</c:f>
              <c:strCache/>
            </c:strRef>
          </c:cat>
          <c:val>
            <c:numRef>
              <c:f>Arkusz2!$F$7:$F$12</c:f>
              <c:numCache/>
            </c:numRef>
          </c:val>
        </c:ser>
        <c:ser>
          <c:idx val="2"/>
          <c:order val="2"/>
          <c:tx>
            <c:strRef>
              <c:f>Arkusz2!$G$6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Arkusz2!$D$7:$D$12</c:f>
              <c:strCache/>
            </c:strRef>
          </c:cat>
          <c:val>
            <c:numRef>
              <c:f>Arkusz2!$G$7:$G$12</c:f>
              <c:numCache/>
            </c:numRef>
          </c:val>
        </c:ser>
        <c:ser>
          <c:idx val="3"/>
          <c:order val="3"/>
          <c:tx>
            <c:strRef>
              <c:f>Arkusz2!$H$6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Arkusz2!$D$7:$D$12</c:f>
              <c:strCache/>
            </c:strRef>
          </c:cat>
          <c:val>
            <c:numRef>
              <c:f>Arkusz2!$H$7:$H$12</c:f>
              <c:numCache/>
            </c:numRef>
          </c:val>
        </c:ser>
        <c:axId val="25835018"/>
        <c:axId val="31188571"/>
      </c:barChart>
      <c:catAx>
        <c:axId val="25835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88571"/>
        <c:crosses val="autoZero"/>
        <c:auto val="1"/>
        <c:lblOffset val="100"/>
        <c:tickLblSkip val="1"/>
        <c:noMultiLvlLbl val="0"/>
      </c:catAx>
      <c:valAx>
        <c:axId val="311885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3501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92375"/>
          <c:y val="0.3465"/>
          <c:w val="0.07125"/>
          <c:h val="0.3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43</xdr:row>
      <xdr:rowOff>152400</xdr:rowOff>
    </xdr:from>
    <xdr:to>
      <xdr:col>10</xdr:col>
      <xdr:colOff>552450</xdr:colOff>
      <xdr:row>64</xdr:row>
      <xdr:rowOff>28575</xdr:rowOff>
    </xdr:to>
    <xdr:graphicFrame>
      <xdr:nvGraphicFramePr>
        <xdr:cNvPr id="1" name="Chart 4"/>
        <xdr:cNvGraphicFramePr/>
      </xdr:nvGraphicFramePr>
      <xdr:xfrm>
        <a:off x="295275" y="8791575"/>
        <a:ext cx="78009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61</xdr:row>
      <xdr:rowOff>133350</xdr:rowOff>
    </xdr:from>
    <xdr:to>
      <xdr:col>19</xdr:col>
      <xdr:colOff>95250</xdr:colOff>
      <xdr:row>84</xdr:row>
      <xdr:rowOff>28575</xdr:rowOff>
    </xdr:to>
    <xdr:graphicFrame>
      <xdr:nvGraphicFramePr>
        <xdr:cNvPr id="1" name="Chart 6"/>
        <xdr:cNvGraphicFramePr/>
      </xdr:nvGraphicFramePr>
      <xdr:xfrm>
        <a:off x="1047750" y="10496550"/>
        <a:ext cx="117538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8</xdr:row>
      <xdr:rowOff>133350</xdr:rowOff>
    </xdr:from>
    <xdr:to>
      <xdr:col>27</xdr:col>
      <xdr:colOff>9525</xdr:colOff>
      <xdr:row>32</xdr:row>
      <xdr:rowOff>19050</xdr:rowOff>
    </xdr:to>
    <xdr:graphicFrame>
      <xdr:nvGraphicFramePr>
        <xdr:cNvPr id="2" name="Chart 7"/>
        <xdr:cNvGraphicFramePr/>
      </xdr:nvGraphicFramePr>
      <xdr:xfrm>
        <a:off x="285750" y="1914525"/>
        <a:ext cx="173069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16</xdr:row>
      <xdr:rowOff>19050</xdr:rowOff>
    </xdr:from>
    <xdr:to>
      <xdr:col>10</xdr:col>
      <xdr:colOff>495300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714375" y="2638425"/>
        <a:ext cx="7448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PageLayoutView="0" workbookViewId="0" topLeftCell="A16">
      <selection activeCell="A3" sqref="A3:K3"/>
    </sheetView>
  </sheetViews>
  <sheetFormatPr defaultColWidth="9.140625" defaultRowHeight="12.75"/>
  <cols>
    <col min="1" max="1" width="30.8515625" style="1" customWidth="1"/>
    <col min="2" max="2" width="12.57421875" style="1" hidden="1" customWidth="1"/>
    <col min="3" max="4" width="13.7109375" style="1" hidden="1" customWidth="1"/>
    <col min="5" max="11" width="13.7109375" style="1" bestFit="1" customWidth="1"/>
    <col min="12" max="14" width="13.7109375" style="1" hidden="1" customWidth="1"/>
    <col min="15" max="27" width="16.140625" style="1" hidden="1" customWidth="1"/>
    <col min="28" max="16384" width="9.140625" style="1" customWidth="1"/>
  </cols>
  <sheetData>
    <row r="1" spans="9:24" ht="81.75" customHeight="1">
      <c r="I1" s="45" t="s">
        <v>28</v>
      </c>
      <c r="J1" s="45"/>
      <c r="K1" s="45"/>
      <c r="V1" s="45" t="s">
        <v>28</v>
      </c>
      <c r="W1" s="45"/>
      <c r="X1" s="45"/>
    </row>
    <row r="2" spans="7:8" ht="24" customHeight="1">
      <c r="G2" s="2"/>
      <c r="H2" s="3"/>
    </row>
    <row r="3" spans="1:20" ht="15">
      <c r="A3" s="46" t="s">
        <v>29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4"/>
      <c r="M3" s="44"/>
      <c r="N3" s="44"/>
      <c r="O3" s="44"/>
      <c r="P3" s="44"/>
      <c r="Q3" s="44"/>
      <c r="R3" s="44"/>
      <c r="S3" s="44"/>
      <c r="T3" s="44"/>
    </row>
    <row r="4" spans="1:8" ht="15">
      <c r="A4" s="4"/>
      <c r="B4" s="4"/>
      <c r="C4" s="4"/>
      <c r="D4" s="4"/>
      <c r="E4" s="4"/>
      <c r="F4" s="4"/>
      <c r="G4" s="4"/>
      <c r="H4" s="4"/>
    </row>
    <row r="6" spans="1:27" ht="15">
      <c r="A6" s="5" t="s">
        <v>0</v>
      </c>
      <c r="B6" s="6">
        <v>2007</v>
      </c>
      <c r="C6" s="6">
        <v>2008</v>
      </c>
      <c r="D6" s="6">
        <v>2009</v>
      </c>
      <c r="E6" s="6">
        <v>2010</v>
      </c>
      <c r="F6" s="6">
        <v>2011</v>
      </c>
      <c r="G6" s="6">
        <v>2012</v>
      </c>
      <c r="H6" s="6">
        <v>2013</v>
      </c>
      <c r="I6" s="6">
        <v>2014</v>
      </c>
      <c r="J6" s="6">
        <v>2015</v>
      </c>
      <c r="K6" s="6">
        <v>2016</v>
      </c>
      <c r="L6" s="6">
        <v>2017</v>
      </c>
      <c r="M6" s="6">
        <v>2018</v>
      </c>
      <c r="N6" s="6">
        <v>2019</v>
      </c>
      <c r="O6" s="6">
        <v>2020</v>
      </c>
      <c r="P6" s="6">
        <v>2021</v>
      </c>
      <c r="Q6" s="6">
        <v>2022</v>
      </c>
      <c r="R6" s="6">
        <v>2023</v>
      </c>
      <c r="S6" s="6">
        <v>2024</v>
      </c>
      <c r="T6" s="6">
        <v>2025</v>
      </c>
      <c r="U6" s="6">
        <v>2026</v>
      </c>
      <c r="V6" s="6">
        <v>2027</v>
      </c>
      <c r="W6" s="6">
        <v>2028</v>
      </c>
      <c r="X6" s="6">
        <v>2029</v>
      </c>
      <c r="Y6" s="6">
        <v>2030</v>
      </c>
      <c r="Z6" s="6">
        <v>2031</v>
      </c>
      <c r="AA6" s="6">
        <v>2032</v>
      </c>
    </row>
    <row r="7" spans="1:27" ht="15">
      <c r="A7" s="7" t="s">
        <v>1</v>
      </c>
      <c r="B7" s="8"/>
      <c r="C7" s="8"/>
      <c r="D7" s="8"/>
      <c r="E7" s="8">
        <v>41816.2</v>
      </c>
      <c r="F7" s="8">
        <v>215695</v>
      </c>
      <c r="G7" s="8">
        <v>231575</v>
      </c>
      <c r="H7" s="8">
        <v>214404</v>
      </c>
      <c r="I7" s="24">
        <v>215000</v>
      </c>
      <c r="J7" s="24">
        <v>215000</v>
      </c>
      <c r="K7" s="24">
        <v>600000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</row>
    <row r="8" spans="1:27" ht="15">
      <c r="A8" s="7" t="s">
        <v>2</v>
      </c>
      <c r="B8" s="9"/>
      <c r="C8" s="9"/>
      <c r="D8" s="9"/>
      <c r="E8" s="9">
        <v>0</v>
      </c>
      <c r="F8" s="9">
        <v>0</v>
      </c>
      <c r="G8" s="9">
        <v>0</v>
      </c>
      <c r="H8" s="9">
        <v>0</v>
      </c>
      <c r="I8" s="24">
        <v>0</v>
      </c>
      <c r="J8" s="24">
        <v>0</v>
      </c>
      <c r="K8" s="24">
        <v>0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15">
      <c r="A9" s="7" t="s">
        <v>3</v>
      </c>
      <c r="B9" s="9"/>
      <c r="C9" s="9"/>
      <c r="D9" s="9"/>
      <c r="E9" s="9">
        <v>104344</v>
      </c>
      <c r="F9" s="9">
        <v>274695</v>
      </c>
      <c r="G9" s="9">
        <v>331575</v>
      </c>
      <c r="H9" s="9">
        <v>2788520</v>
      </c>
      <c r="I9" s="24">
        <v>3257038</v>
      </c>
      <c r="J9" s="24">
        <v>2115694</v>
      </c>
      <c r="K9" s="24">
        <v>600000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ht="15">
      <c r="A10" s="7" t="s">
        <v>4</v>
      </c>
      <c r="B10" s="9"/>
      <c r="C10" s="9"/>
      <c r="D10" s="9"/>
      <c r="E10" s="9">
        <v>27228.04</v>
      </c>
      <c r="F10" s="9">
        <v>197960</v>
      </c>
      <c r="G10" s="9">
        <v>133606</v>
      </c>
      <c r="H10" s="9">
        <v>125931</v>
      </c>
      <c r="I10" s="24">
        <v>209796</v>
      </c>
      <c r="J10" s="24">
        <v>213845</v>
      </c>
      <c r="K10" s="24">
        <v>600000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ht="15">
      <c r="A11" s="7" t="s">
        <v>5</v>
      </c>
      <c r="B11" s="9"/>
      <c r="C11" s="9"/>
      <c r="D11" s="9"/>
      <c r="E11" s="9">
        <v>0</v>
      </c>
      <c r="F11" s="9">
        <v>0</v>
      </c>
      <c r="G11" s="9">
        <v>0</v>
      </c>
      <c r="H11" s="9">
        <v>0</v>
      </c>
      <c r="I11" s="24">
        <v>0</v>
      </c>
      <c r="J11" s="24">
        <v>0</v>
      </c>
      <c r="K11" s="24">
        <v>0</v>
      </c>
      <c r="L11" s="24"/>
      <c r="M11" s="24"/>
      <c r="N11" s="24"/>
      <c r="O11" s="24"/>
      <c r="P11" s="24"/>
      <c r="Q11" s="24"/>
      <c r="R11" s="24"/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</row>
    <row r="12" spans="1:27" ht="15">
      <c r="A12" s="7" t="s">
        <v>6</v>
      </c>
      <c r="B12" s="9"/>
      <c r="C12" s="9"/>
      <c r="D12" s="9"/>
      <c r="E12" s="9">
        <v>0</v>
      </c>
      <c r="F12" s="9">
        <v>0</v>
      </c>
      <c r="G12" s="9">
        <v>0</v>
      </c>
      <c r="H12" s="9">
        <v>0</v>
      </c>
      <c r="I12" s="24">
        <v>0</v>
      </c>
      <c r="J12" s="24">
        <v>0</v>
      </c>
      <c r="K12" s="24">
        <v>0</v>
      </c>
      <c r="L12" s="24"/>
      <c r="M12" s="24"/>
      <c r="N12" s="24"/>
      <c r="O12" s="24"/>
      <c r="P12" s="24"/>
      <c r="Q12" s="24"/>
      <c r="R12" s="24"/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</row>
    <row r="13" spans="1:27" ht="15">
      <c r="A13" s="7" t="s">
        <v>7</v>
      </c>
      <c r="B13" s="9"/>
      <c r="C13" s="9"/>
      <c r="D13" s="9"/>
      <c r="E13" s="9">
        <v>0</v>
      </c>
      <c r="F13" s="9">
        <v>0</v>
      </c>
      <c r="G13" s="9">
        <v>0</v>
      </c>
      <c r="H13" s="24">
        <v>0</v>
      </c>
      <c r="I13" s="24">
        <v>0</v>
      </c>
      <c r="J13" s="24">
        <v>0</v>
      </c>
      <c r="K13" s="24">
        <v>0</v>
      </c>
      <c r="L13" s="24"/>
      <c r="M13" s="24"/>
      <c r="N13" s="24"/>
      <c r="O13" s="24"/>
      <c r="P13" s="24"/>
      <c r="Q13" s="24"/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</row>
    <row r="14" spans="1:27" ht="15">
      <c r="A14" s="7" t="s">
        <v>8</v>
      </c>
      <c r="B14" s="10" t="e">
        <f aca="true" t="shared" si="0" ref="B14:H14">+B13/B9</f>
        <v>#DIV/0!</v>
      </c>
      <c r="C14" s="10" t="e">
        <f t="shared" si="0"/>
        <v>#DIV/0!</v>
      </c>
      <c r="D14" s="10" t="e">
        <f t="shared" si="0"/>
        <v>#DIV/0!</v>
      </c>
      <c r="E14" s="10">
        <f t="shared" si="0"/>
        <v>0</v>
      </c>
      <c r="F14" s="10">
        <f t="shared" si="0"/>
        <v>0</v>
      </c>
      <c r="G14" s="10">
        <f t="shared" si="0"/>
        <v>0</v>
      </c>
      <c r="H14" s="10">
        <f t="shared" si="0"/>
        <v>0</v>
      </c>
      <c r="I14" s="10">
        <f aca="true" t="shared" si="1" ref="I14:AA14">+I13/I9</f>
        <v>0</v>
      </c>
      <c r="J14" s="10">
        <f t="shared" si="1"/>
        <v>0</v>
      </c>
      <c r="K14" s="10">
        <f t="shared" si="1"/>
        <v>0</v>
      </c>
      <c r="L14" s="10" t="e">
        <f t="shared" si="1"/>
        <v>#DIV/0!</v>
      </c>
      <c r="M14" s="10" t="e">
        <f t="shared" si="1"/>
        <v>#DIV/0!</v>
      </c>
      <c r="N14" s="10" t="e">
        <f t="shared" si="1"/>
        <v>#DIV/0!</v>
      </c>
      <c r="O14" s="10" t="e">
        <f t="shared" si="1"/>
        <v>#DIV/0!</v>
      </c>
      <c r="P14" s="10" t="e">
        <f t="shared" si="1"/>
        <v>#DIV/0!</v>
      </c>
      <c r="Q14" s="10" t="e">
        <f t="shared" si="1"/>
        <v>#DIV/0!</v>
      </c>
      <c r="R14" s="10" t="e">
        <f t="shared" si="1"/>
        <v>#DIV/0!</v>
      </c>
      <c r="S14" s="10" t="e">
        <f t="shared" si="1"/>
        <v>#DIV/0!</v>
      </c>
      <c r="T14" s="10" t="e">
        <f t="shared" si="1"/>
        <v>#DIV/0!</v>
      </c>
      <c r="U14" s="10" t="e">
        <f t="shared" si="1"/>
        <v>#DIV/0!</v>
      </c>
      <c r="V14" s="10" t="e">
        <f t="shared" si="1"/>
        <v>#DIV/0!</v>
      </c>
      <c r="W14" s="10" t="e">
        <f t="shared" si="1"/>
        <v>#DIV/0!</v>
      </c>
      <c r="X14" s="10" t="e">
        <f t="shared" si="1"/>
        <v>#DIV/0!</v>
      </c>
      <c r="Y14" s="10" t="e">
        <f t="shared" si="1"/>
        <v>#DIV/0!</v>
      </c>
      <c r="Z14" s="10" t="e">
        <f t="shared" si="1"/>
        <v>#DIV/0!</v>
      </c>
      <c r="AA14" s="10" t="e">
        <f t="shared" si="1"/>
        <v>#DIV/0!</v>
      </c>
    </row>
    <row r="15" spans="1:27" ht="15">
      <c r="A15" s="7" t="s">
        <v>9</v>
      </c>
      <c r="B15" s="10" t="e">
        <f aca="true" t="shared" si="2" ref="B15:AA15">(B12+B11)/B9</f>
        <v>#DIV/0!</v>
      </c>
      <c r="C15" s="10" t="e">
        <f t="shared" si="2"/>
        <v>#DIV/0!</v>
      </c>
      <c r="D15" s="10" t="e">
        <f t="shared" si="2"/>
        <v>#DIV/0!</v>
      </c>
      <c r="E15" s="10">
        <f>(E12+E11)/E9</f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 t="e">
        <f t="shared" si="2"/>
        <v>#DIV/0!</v>
      </c>
      <c r="M15" s="10" t="e">
        <f t="shared" si="2"/>
        <v>#DIV/0!</v>
      </c>
      <c r="N15" s="10" t="e">
        <f t="shared" si="2"/>
        <v>#DIV/0!</v>
      </c>
      <c r="O15" s="10" t="e">
        <f t="shared" si="2"/>
        <v>#DIV/0!</v>
      </c>
      <c r="P15" s="10" t="e">
        <f t="shared" si="2"/>
        <v>#DIV/0!</v>
      </c>
      <c r="Q15" s="10" t="e">
        <f t="shared" si="2"/>
        <v>#DIV/0!</v>
      </c>
      <c r="R15" s="10" t="e">
        <f t="shared" si="2"/>
        <v>#DIV/0!</v>
      </c>
      <c r="S15" s="10" t="e">
        <f t="shared" si="2"/>
        <v>#DIV/0!</v>
      </c>
      <c r="T15" s="10" t="e">
        <f t="shared" si="2"/>
        <v>#DIV/0!</v>
      </c>
      <c r="U15" s="10" t="e">
        <f t="shared" si="2"/>
        <v>#DIV/0!</v>
      </c>
      <c r="V15" s="10" t="e">
        <f t="shared" si="2"/>
        <v>#DIV/0!</v>
      </c>
      <c r="W15" s="10" t="e">
        <f t="shared" si="2"/>
        <v>#DIV/0!</v>
      </c>
      <c r="X15" s="10" t="e">
        <f t="shared" si="2"/>
        <v>#DIV/0!</v>
      </c>
      <c r="Y15" s="10" t="e">
        <f t="shared" si="2"/>
        <v>#DIV/0!</v>
      </c>
      <c r="Z15" s="10" t="e">
        <f t="shared" si="2"/>
        <v>#DIV/0!</v>
      </c>
      <c r="AA15" s="10" t="e">
        <f t="shared" si="2"/>
        <v>#DIV/0!</v>
      </c>
    </row>
    <row r="16" spans="1:8" s="13" customFormat="1" ht="15">
      <c r="A16" s="11"/>
      <c r="B16" s="12">
        <v>0.15</v>
      </c>
      <c r="C16" s="12">
        <v>0.15</v>
      </c>
      <c r="D16" s="12">
        <v>0.15</v>
      </c>
      <c r="E16" s="25"/>
      <c r="F16" s="12">
        <v>0.15</v>
      </c>
      <c r="G16" s="12">
        <v>0.15</v>
      </c>
      <c r="H16" s="12">
        <v>0.15</v>
      </c>
    </row>
    <row r="17" spans="1:8" s="13" customFormat="1" ht="15">
      <c r="A17" s="11"/>
      <c r="B17" s="12"/>
      <c r="C17" s="12"/>
      <c r="D17" s="12"/>
      <c r="E17" s="25"/>
      <c r="F17" s="12">
        <v>0.359118696394821</v>
      </c>
      <c r="G17" s="12">
        <v>0.28223931010760267</v>
      </c>
      <c r="H17" s="12">
        <v>0.25194397417038006</v>
      </c>
    </row>
    <row r="19" spans="1:27" ht="15">
      <c r="A19" s="14" t="s">
        <v>10</v>
      </c>
      <c r="B19" s="15">
        <f aca="true" t="shared" si="3" ref="B19:AA19">+B7+B8-B10</f>
        <v>0</v>
      </c>
      <c r="C19" s="15">
        <f t="shared" si="3"/>
        <v>0</v>
      </c>
      <c r="D19" s="15">
        <f t="shared" si="3"/>
        <v>0</v>
      </c>
      <c r="E19" s="15">
        <f t="shared" si="3"/>
        <v>14588.159999999996</v>
      </c>
      <c r="F19" s="15">
        <f t="shared" si="3"/>
        <v>17735</v>
      </c>
      <c r="G19" s="15">
        <f t="shared" si="3"/>
        <v>97969</v>
      </c>
      <c r="H19" s="15">
        <f t="shared" si="3"/>
        <v>88473</v>
      </c>
      <c r="I19" s="15">
        <f t="shared" si="3"/>
        <v>5204</v>
      </c>
      <c r="J19" s="15">
        <f t="shared" si="3"/>
        <v>1155</v>
      </c>
      <c r="K19" s="15">
        <f t="shared" si="3"/>
        <v>0</v>
      </c>
      <c r="L19" s="15">
        <f t="shared" si="3"/>
        <v>0</v>
      </c>
      <c r="M19" s="15">
        <f t="shared" si="3"/>
        <v>0</v>
      </c>
      <c r="N19" s="15">
        <f t="shared" si="3"/>
        <v>0</v>
      </c>
      <c r="O19" s="15">
        <f t="shared" si="3"/>
        <v>0</v>
      </c>
      <c r="P19" s="15">
        <f t="shared" si="3"/>
        <v>0</v>
      </c>
      <c r="Q19" s="15">
        <f t="shared" si="3"/>
        <v>0</v>
      </c>
      <c r="R19" s="15">
        <f t="shared" si="3"/>
        <v>0</v>
      </c>
      <c r="S19" s="15">
        <f t="shared" si="3"/>
        <v>0</v>
      </c>
      <c r="T19" s="15">
        <f t="shared" si="3"/>
        <v>0</v>
      </c>
      <c r="U19" s="15">
        <f t="shared" si="3"/>
        <v>0</v>
      </c>
      <c r="V19" s="15">
        <f t="shared" si="3"/>
        <v>0</v>
      </c>
      <c r="W19" s="15">
        <f t="shared" si="3"/>
        <v>0</v>
      </c>
      <c r="X19" s="15">
        <f t="shared" si="3"/>
        <v>0</v>
      </c>
      <c r="Y19" s="15">
        <f t="shared" si="3"/>
        <v>0</v>
      </c>
      <c r="Z19" s="15">
        <f t="shared" si="3"/>
        <v>0</v>
      </c>
      <c r="AA19" s="15">
        <f t="shared" si="3"/>
        <v>0</v>
      </c>
    </row>
    <row r="20" spans="1:27" ht="15">
      <c r="A20" s="14" t="s">
        <v>11</v>
      </c>
      <c r="B20" s="16" t="e">
        <f aca="true" t="shared" si="4" ref="B20:AA20">+B19/B9</f>
        <v>#DIV/0!</v>
      </c>
      <c r="C20" s="16" t="e">
        <f t="shared" si="4"/>
        <v>#DIV/0!</v>
      </c>
      <c r="D20" s="16" t="e">
        <f t="shared" si="4"/>
        <v>#DIV/0!</v>
      </c>
      <c r="E20" s="16">
        <f t="shared" si="4"/>
        <v>0.13980832630529783</v>
      </c>
      <c r="F20" s="16">
        <f t="shared" si="4"/>
        <v>0.06456251478912976</v>
      </c>
      <c r="G20" s="16">
        <f t="shared" si="4"/>
        <v>0.29546558093945563</v>
      </c>
      <c r="H20" s="16">
        <f t="shared" si="4"/>
        <v>0.03172758309067175</v>
      </c>
      <c r="I20" s="16">
        <f t="shared" si="4"/>
        <v>0.0015977707352508629</v>
      </c>
      <c r="J20" s="16">
        <f t="shared" si="4"/>
        <v>0.000545920156695628</v>
      </c>
      <c r="K20" s="16">
        <f t="shared" si="4"/>
        <v>0</v>
      </c>
      <c r="L20" s="16" t="e">
        <f t="shared" si="4"/>
        <v>#DIV/0!</v>
      </c>
      <c r="M20" s="16" t="e">
        <f t="shared" si="4"/>
        <v>#DIV/0!</v>
      </c>
      <c r="N20" s="16" t="e">
        <f t="shared" si="4"/>
        <v>#DIV/0!</v>
      </c>
      <c r="O20" s="16" t="e">
        <f t="shared" si="4"/>
        <v>#DIV/0!</v>
      </c>
      <c r="P20" s="16" t="e">
        <f t="shared" si="4"/>
        <v>#DIV/0!</v>
      </c>
      <c r="Q20" s="16" t="e">
        <f t="shared" si="4"/>
        <v>#DIV/0!</v>
      </c>
      <c r="R20" s="16" t="e">
        <f t="shared" si="4"/>
        <v>#DIV/0!</v>
      </c>
      <c r="S20" s="16" t="e">
        <f t="shared" si="4"/>
        <v>#DIV/0!</v>
      </c>
      <c r="T20" s="16" t="e">
        <f t="shared" si="4"/>
        <v>#DIV/0!</v>
      </c>
      <c r="U20" s="16" t="e">
        <f t="shared" si="4"/>
        <v>#DIV/0!</v>
      </c>
      <c r="V20" s="16" t="e">
        <f t="shared" si="4"/>
        <v>#DIV/0!</v>
      </c>
      <c r="W20" s="16" t="e">
        <f t="shared" si="4"/>
        <v>#DIV/0!</v>
      </c>
      <c r="X20" s="16" t="e">
        <f t="shared" si="4"/>
        <v>#DIV/0!</v>
      </c>
      <c r="Y20" s="16" t="e">
        <f t="shared" si="4"/>
        <v>#DIV/0!</v>
      </c>
      <c r="Z20" s="16" t="e">
        <f t="shared" si="4"/>
        <v>#DIV/0!</v>
      </c>
      <c r="AA20" s="16" t="e">
        <f t="shared" si="4"/>
        <v>#DIV/0!</v>
      </c>
    </row>
    <row r="21" spans="1:27" ht="15">
      <c r="A21" s="14" t="s">
        <v>12</v>
      </c>
      <c r="B21" s="17" t="e">
        <f aca="true" t="shared" si="5" ref="B21:I21">+B20</f>
        <v>#DIV/0!</v>
      </c>
      <c r="C21" s="17" t="e">
        <f t="shared" si="5"/>
        <v>#DIV/0!</v>
      </c>
      <c r="D21" s="17" t="e">
        <f t="shared" si="5"/>
        <v>#DIV/0!</v>
      </c>
      <c r="E21" s="17">
        <f t="shared" si="5"/>
        <v>0.13980832630529783</v>
      </c>
      <c r="F21" s="17">
        <f t="shared" si="5"/>
        <v>0.06456251478912976</v>
      </c>
      <c r="G21" s="17">
        <f t="shared" si="5"/>
        <v>0.29546558093945563</v>
      </c>
      <c r="H21" s="17">
        <f t="shared" si="5"/>
        <v>0.03172758309067175</v>
      </c>
      <c r="I21" s="17">
        <f t="shared" si="5"/>
        <v>0.0015977707352508629</v>
      </c>
      <c r="J21" s="17">
        <f aca="true" t="shared" si="6" ref="J21:T21">+J20</f>
        <v>0.000545920156695628</v>
      </c>
      <c r="K21" s="17">
        <f t="shared" si="6"/>
        <v>0</v>
      </c>
      <c r="L21" s="17" t="e">
        <f t="shared" si="6"/>
        <v>#DIV/0!</v>
      </c>
      <c r="M21" s="17" t="e">
        <f t="shared" si="6"/>
        <v>#DIV/0!</v>
      </c>
      <c r="N21" s="17" t="e">
        <f t="shared" si="6"/>
        <v>#DIV/0!</v>
      </c>
      <c r="O21" s="17" t="e">
        <f t="shared" si="6"/>
        <v>#DIV/0!</v>
      </c>
      <c r="P21" s="17" t="e">
        <f t="shared" si="6"/>
        <v>#DIV/0!</v>
      </c>
      <c r="Q21" s="17" t="e">
        <f t="shared" si="6"/>
        <v>#DIV/0!</v>
      </c>
      <c r="R21" s="17" t="e">
        <f t="shared" si="6"/>
        <v>#DIV/0!</v>
      </c>
      <c r="S21" s="17" t="e">
        <f t="shared" si="6"/>
        <v>#DIV/0!</v>
      </c>
      <c r="T21" s="17" t="e">
        <f t="shared" si="6"/>
        <v>#DIV/0!</v>
      </c>
      <c r="U21" s="17" t="e">
        <f aca="true" t="shared" si="7" ref="U21:AA21">+U20</f>
        <v>#DIV/0!</v>
      </c>
      <c r="V21" s="17" t="e">
        <f t="shared" si="7"/>
        <v>#DIV/0!</v>
      </c>
      <c r="W21" s="17" t="e">
        <f t="shared" si="7"/>
        <v>#DIV/0!</v>
      </c>
      <c r="X21" s="17" t="e">
        <f t="shared" si="7"/>
        <v>#DIV/0!</v>
      </c>
      <c r="Y21" s="17" t="e">
        <f t="shared" si="7"/>
        <v>#DIV/0!</v>
      </c>
      <c r="Z21" s="17" t="e">
        <f t="shared" si="7"/>
        <v>#DIV/0!</v>
      </c>
      <c r="AA21" s="17" t="e">
        <f t="shared" si="7"/>
        <v>#DIV/0!</v>
      </c>
    </row>
    <row r="22" spans="1:8" ht="15">
      <c r="A22" s="14"/>
      <c r="B22" s="16"/>
      <c r="C22" s="16"/>
      <c r="D22" s="16"/>
      <c r="E22" s="16"/>
      <c r="F22" s="16"/>
      <c r="G22" s="16"/>
      <c r="H22" s="16"/>
    </row>
    <row r="23" spans="1:27" ht="15">
      <c r="A23" s="18" t="s">
        <v>13</v>
      </c>
      <c r="B23" s="19"/>
      <c r="C23" s="16"/>
      <c r="D23" s="16"/>
      <c r="E23" s="19" t="e">
        <f>(+B21+C21+D21)/3</f>
        <v>#DIV/0!</v>
      </c>
      <c r="F23" s="19" t="e">
        <f>(+C21+D21+E21)/3</f>
        <v>#DIV/0!</v>
      </c>
      <c r="G23" s="19" t="e">
        <f>(+D21+E21+F21)/3</f>
        <v>#DIV/0!</v>
      </c>
      <c r="H23" s="19">
        <f>(+E21+F21+G21)/3</f>
        <v>0.16661214067796107</v>
      </c>
      <c r="I23" s="19">
        <f>(+F21+G21+H21)/3</f>
        <v>0.13058522627308572</v>
      </c>
      <c r="J23" s="19">
        <f aca="true" t="shared" si="8" ref="J23:T23">(+G21+H21+I21)/3</f>
        <v>0.10959697825512608</v>
      </c>
      <c r="K23" s="19">
        <f t="shared" si="8"/>
        <v>0.011290424660872747</v>
      </c>
      <c r="L23" s="19">
        <f t="shared" si="8"/>
        <v>0.0007145636306488302</v>
      </c>
      <c r="M23" s="19" t="e">
        <f t="shared" si="8"/>
        <v>#DIV/0!</v>
      </c>
      <c r="N23" s="19" t="e">
        <f t="shared" si="8"/>
        <v>#DIV/0!</v>
      </c>
      <c r="O23" s="19" t="e">
        <f t="shared" si="8"/>
        <v>#DIV/0!</v>
      </c>
      <c r="P23" s="19" t="e">
        <f t="shared" si="8"/>
        <v>#DIV/0!</v>
      </c>
      <c r="Q23" s="19" t="e">
        <f t="shared" si="8"/>
        <v>#DIV/0!</v>
      </c>
      <c r="R23" s="19" t="e">
        <f t="shared" si="8"/>
        <v>#DIV/0!</v>
      </c>
      <c r="S23" s="19" t="e">
        <f t="shared" si="8"/>
        <v>#DIV/0!</v>
      </c>
      <c r="T23" s="19" t="e">
        <f t="shared" si="8"/>
        <v>#DIV/0!</v>
      </c>
      <c r="U23" s="19" t="e">
        <f aca="true" t="shared" si="9" ref="U23:AA23">(+R21+S21+T21)/3</f>
        <v>#DIV/0!</v>
      </c>
      <c r="V23" s="19" t="e">
        <f t="shared" si="9"/>
        <v>#DIV/0!</v>
      </c>
      <c r="W23" s="19" t="e">
        <f t="shared" si="9"/>
        <v>#DIV/0!</v>
      </c>
      <c r="X23" s="19" t="e">
        <f t="shared" si="9"/>
        <v>#DIV/0!</v>
      </c>
      <c r="Y23" s="19" t="e">
        <f t="shared" si="9"/>
        <v>#DIV/0!</v>
      </c>
      <c r="Z23" s="19" t="e">
        <f t="shared" si="9"/>
        <v>#DIV/0!</v>
      </c>
      <c r="AA23" s="19" t="e">
        <f t="shared" si="9"/>
        <v>#DIV/0!</v>
      </c>
    </row>
    <row r="24" spans="1:27" ht="15">
      <c r="A24" s="18" t="s">
        <v>12</v>
      </c>
      <c r="B24" s="20"/>
      <c r="C24" s="21"/>
      <c r="D24" s="16"/>
      <c r="E24" s="20" t="e">
        <f>+E23</f>
        <v>#DIV/0!</v>
      </c>
      <c r="F24" s="20" t="e">
        <f>+F23</f>
        <v>#DIV/0!</v>
      </c>
      <c r="G24" s="20" t="e">
        <f>+G23</f>
        <v>#DIV/0!</v>
      </c>
      <c r="H24" s="20">
        <f>+H23</f>
        <v>0.16661214067796107</v>
      </c>
      <c r="I24" s="20">
        <f>+I23</f>
        <v>0.13058522627308572</v>
      </c>
      <c r="J24" s="20">
        <f aca="true" t="shared" si="10" ref="J24:T24">+J23</f>
        <v>0.10959697825512608</v>
      </c>
      <c r="K24" s="20">
        <f t="shared" si="10"/>
        <v>0.011290424660872747</v>
      </c>
      <c r="L24" s="20">
        <f t="shared" si="10"/>
        <v>0.0007145636306488302</v>
      </c>
      <c r="M24" s="20" t="e">
        <f t="shared" si="10"/>
        <v>#DIV/0!</v>
      </c>
      <c r="N24" s="20" t="e">
        <f t="shared" si="10"/>
        <v>#DIV/0!</v>
      </c>
      <c r="O24" s="20" t="e">
        <f t="shared" si="10"/>
        <v>#DIV/0!</v>
      </c>
      <c r="P24" s="20" t="e">
        <f t="shared" si="10"/>
        <v>#DIV/0!</v>
      </c>
      <c r="Q24" s="20" t="e">
        <f t="shared" si="10"/>
        <v>#DIV/0!</v>
      </c>
      <c r="R24" s="20" t="e">
        <f t="shared" si="10"/>
        <v>#DIV/0!</v>
      </c>
      <c r="S24" s="20" t="e">
        <f t="shared" si="10"/>
        <v>#DIV/0!</v>
      </c>
      <c r="T24" s="20" t="e">
        <f t="shared" si="10"/>
        <v>#DIV/0!</v>
      </c>
      <c r="U24" s="20" t="e">
        <f aca="true" t="shared" si="11" ref="U24:AA24">+U23</f>
        <v>#DIV/0!</v>
      </c>
      <c r="V24" s="20" t="e">
        <f t="shared" si="11"/>
        <v>#DIV/0!</v>
      </c>
      <c r="W24" s="20" t="e">
        <f t="shared" si="11"/>
        <v>#DIV/0!</v>
      </c>
      <c r="X24" s="20" t="e">
        <f t="shared" si="11"/>
        <v>#DIV/0!</v>
      </c>
      <c r="Y24" s="20" t="e">
        <f t="shared" si="11"/>
        <v>#DIV/0!</v>
      </c>
      <c r="Z24" s="20" t="e">
        <f t="shared" si="11"/>
        <v>#DIV/0!</v>
      </c>
      <c r="AA24" s="20" t="e">
        <f t="shared" si="11"/>
        <v>#DIV/0!</v>
      </c>
    </row>
    <row r="26" spans="1:27" ht="15">
      <c r="A26" s="22" t="s">
        <v>14</v>
      </c>
      <c r="B26" s="23"/>
      <c r="E26" s="15" t="e">
        <f aca="true" t="shared" si="12" ref="E26:AA26">+E23*E9</f>
        <v>#DIV/0!</v>
      </c>
      <c r="F26" s="15" t="e">
        <f t="shared" si="12"/>
        <v>#DIV/0!</v>
      </c>
      <c r="G26" s="15" t="e">
        <f t="shared" si="12"/>
        <v>#DIV/0!</v>
      </c>
      <c r="H26" s="15">
        <f t="shared" si="12"/>
        <v>464601.286523308</v>
      </c>
      <c r="I26" s="15">
        <f t="shared" si="12"/>
        <v>425321.04421003856</v>
      </c>
      <c r="J26" s="15">
        <f t="shared" si="12"/>
        <v>231873.66931250072</v>
      </c>
      <c r="K26" s="15">
        <f t="shared" si="12"/>
        <v>6774.254796523648</v>
      </c>
      <c r="L26" s="15">
        <f t="shared" si="12"/>
        <v>0</v>
      </c>
      <c r="M26" s="15" t="e">
        <f t="shared" si="12"/>
        <v>#DIV/0!</v>
      </c>
      <c r="N26" s="15" t="e">
        <f t="shared" si="12"/>
        <v>#DIV/0!</v>
      </c>
      <c r="O26" s="15" t="e">
        <f t="shared" si="12"/>
        <v>#DIV/0!</v>
      </c>
      <c r="P26" s="15" t="e">
        <f t="shared" si="12"/>
        <v>#DIV/0!</v>
      </c>
      <c r="Q26" s="15" t="e">
        <f t="shared" si="12"/>
        <v>#DIV/0!</v>
      </c>
      <c r="R26" s="15" t="e">
        <f t="shared" si="12"/>
        <v>#DIV/0!</v>
      </c>
      <c r="S26" s="15" t="e">
        <f t="shared" si="12"/>
        <v>#DIV/0!</v>
      </c>
      <c r="T26" s="15" t="e">
        <f t="shared" si="12"/>
        <v>#DIV/0!</v>
      </c>
      <c r="U26" s="15" t="e">
        <f t="shared" si="12"/>
        <v>#DIV/0!</v>
      </c>
      <c r="V26" s="15" t="e">
        <f t="shared" si="12"/>
        <v>#DIV/0!</v>
      </c>
      <c r="W26" s="15" t="e">
        <f t="shared" si="12"/>
        <v>#DIV/0!</v>
      </c>
      <c r="X26" s="15" t="e">
        <f t="shared" si="12"/>
        <v>#DIV/0!</v>
      </c>
      <c r="Y26" s="15" t="e">
        <f t="shared" si="12"/>
        <v>#DIV/0!</v>
      </c>
      <c r="Z26" s="15" t="e">
        <f t="shared" si="12"/>
        <v>#DIV/0!</v>
      </c>
      <c r="AA26" s="15" t="e">
        <f t="shared" si="12"/>
        <v>#DIV/0!</v>
      </c>
    </row>
    <row r="27" spans="1:27" ht="15">
      <c r="A27" s="22" t="s">
        <v>15</v>
      </c>
      <c r="B27" s="23"/>
      <c r="E27" s="15">
        <f>0.15*E9</f>
        <v>15651.599999999999</v>
      </c>
      <c r="F27" s="15">
        <f>0.15*F9</f>
        <v>41204.25</v>
      </c>
      <c r="G27" s="15">
        <f>0.15*G9</f>
        <v>49736.25</v>
      </c>
      <c r="H27" s="15">
        <f>0.15*H9</f>
        <v>418278</v>
      </c>
      <c r="I27" s="15">
        <f>0.15*I9</f>
        <v>488555.69999999995</v>
      </c>
      <c r="J27" s="15">
        <f aca="true" t="shared" si="13" ref="J27:AA27">0.15*J9</f>
        <v>317354.1</v>
      </c>
      <c r="K27" s="15">
        <f t="shared" si="13"/>
        <v>90000</v>
      </c>
      <c r="L27" s="15">
        <f t="shared" si="13"/>
        <v>0</v>
      </c>
      <c r="M27" s="15">
        <f t="shared" si="13"/>
        <v>0</v>
      </c>
      <c r="N27" s="15">
        <f t="shared" si="13"/>
        <v>0</v>
      </c>
      <c r="O27" s="15">
        <f t="shared" si="13"/>
        <v>0</v>
      </c>
      <c r="P27" s="15">
        <f t="shared" si="13"/>
        <v>0</v>
      </c>
      <c r="Q27" s="15">
        <f t="shared" si="13"/>
        <v>0</v>
      </c>
      <c r="R27" s="15">
        <f t="shared" si="13"/>
        <v>0</v>
      </c>
      <c r="S27" s="15">
        <f t="shared" si="13"/>
        <v>0</v>
      </c>
      <c r="T27" s="15">
        <f t="shared" si="13"/>
        <v>0</v>
      </c>
      <c r="U27" s="15">
        <f t="shared" si="13"/>
        <v>0</v>
      </c>
      <c r="V27" s="15">
        <f t="shared" si="13"/>
        <v>0</v>
      </c>
      <c r="W27" s="15">
        <f t="shared" si="13"/>
        <v>0</v>
      </c>
      <c r="X27" s="15">
        <f t="shared" si="13"/>
        <v>0</v>
      </c>
      <c r="Y27" s="15">
        <f t="shared" si="13"/>
        <v>0</v>
      </c>
      <c r="Z27" s="15">
        <f t="shared" si="13"/>
        <v>0</v>
      </c>
      <c r="AA27" s="15">
        <f t="shared" si="13"/>
        <v>0</v>
      </c>
    </row>
    <row r="28" spans="1:2" ht="15">
      <c r="A28" s="22"/>
      <c r="B28" s="22"/>
    </row>
  </sheetData>
  <sheetProtection/>
  <mergeCells count="3">
    <mergeCell ref="V1:X1"/>
    <mergeCell ref="I1:K1"/>
    <mergeCell ref="A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A6"/>
  <sheetViews>
    <sheetView zoomScalePageLayoutView="0" workbookViewId="0" topLeftCell="F1">
      <selection activeCell="AB6" sqref="AB6"/>
    </sheetView>
  </sheetViews>
  <sheetFormatPr defaultColWidth="9.140625" defaultRowHeight="12.75"/>
  <cols>
    <col min="1" max="1" width="26.00390625" style="0" customWidth="1"/>
  </cols>
  <sheetData>
    <row r="3" spans="2:27" s="28" customFormat="1" ht="12.75">
      <c r="B3" s="28">
        <v>2007</v>
      </c>
      <c r="C3" s="28">
        <v>2008</v>
      </c>
      <c r="D3" s="28">
        <v>2009</v>
      </c>
      <c r="E3" s="28">
        <v>2010</v>
      </c>
      <c r="F3" s="28">
        <v>2011</v>
      </c>
      <c r="G3" s="28">
        <v>2012</v>
      </c>
      <c r="H3" s="28">
        <v>2013</v>
      </c>
      <c r="I3" s="28">
        <v>2014</v>
      </c>
      <c r="J3" s="28">
        <v>2015</v>
      </c>
      <c r="K3" s="28">
        <v>2016</v>
      </c>
      <c r="L3" s="28">
        <v>2017</v>
      </c>
      <c r="M3" s="28">
        <v>2018</v>
      </c>
      <c r="N3" s="28">
        <v>2019</v>
      </c>
      <c r="O3" s="28">
        <v>2020</v>
      </c>
      <c r="P3" s="28">
        <v>2021</v>
      </c>
      <c r="Q3" s="28">
        <v>2022</v>
      </c>
      <c r="R3" s="28">
        <v>2023</v>
      </c>
      <c r="S3" s="28">
        <v>2024</v>
      </c>
      <c r="T3" s="28">
        <v>2025</v>
      </c>
      <c r="U3" s="28">
        <v>2026</v>
      </c>
      <c r="V3" s="28">
        <v>2027</v>
      </c>
      <c r="W3" s="28">
        <v>2028</v>
      </c>
      <c r="X3" s="28">
        <v>2029</v>
      </c>
      <c r="Y3" s="28">
        <v>2030</v>
      </c>
      <c r="Z3" s="28">
        <v>2031</v>
      </c>
      <c r="AA3" s="28">
        <v>2032</v>
      </c>
    </row>
    <row r="4" spans="1:27" s="28" customFormat="1" ht="25.5">
      <c r="A4" s="26" t="s">
        <v>27</v>
      </c>
      <c r="B4" s="27">
        <v>0.023</v>
      </c>
      <c r="C4" s="27">
        <v>0.031</v>
      </c>
      <c r="D4" s="27">
        <v>0.1785</v>
      </c>
      <c r="E4" s="27">
        <v>0.376</v>
      </c>
      <c r="F4" s="27">
        <v>0.4091</v>
      </c>
      <c r="G4" s="27">
        <v>0.3739</v>
      </c>
      <c r="H4" s="27">
        <v>0.4123</v>
      </c>
      <c r="I4" s="27">
        <v>0.3466</v>
      </c>
      <c r="J4" s="27">
        <v>0.2891</v>
      </c>
      <c r="K4" s="27">
        <v>0.225</v>
      </c>
      <c r="L4" s="27">
        <v>0.1646</v>
      </c>
      <c r="M4" s="27">
        <v>0.119</v>
      </c>
      <c r="N4" s="27">
        <v>0.0765</v>
      </c>
      <c r="O4" s="27">
        <v>0.0349</v>
      </c>
      <c r="P4" s="27">
        <v>0.0172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</row>
    <row r="5" spans="1:27" ht="38.25">
      <c r="A5" s="26" t="s">
        <v>16</v>
      </c>
      <c r="B5" s="27">
        <v>0.018</v>
      </c>
      <c r="C5" s="27">
        <v>0.0122</v>
      </c>
      <c r="D5" s="27">
        <v>0.0142</v>
      </c>
      <c r="E5" s="27">
        <v>0.0524</v>
      </c>
      <c r="F5" s="27">
        <v>0.0551</v>
      </c>
      <c r="G5" s="27">
        <v>0.0492</v>
      </c>
      <c r="H5" s="27">
        <v>0.0556</v>
      </c>
      <c r="I5" s="27">
        <v>0.0726</v>
      </c>
      <c r="J5" s="27">
        <v>0.0551</v>
      </c>
      <c r="K5" s="27">
        <v>0.0702</v>
      </c>
      <c r="L5" s="27">
        <v>0.0654</v>
      </c>
      <c r="M5" s="27">
        <v>0.0497</v>
      </c>
      <c r="N5" s="27">
        <v>0.0466</v>
      </c>
      <c r="O5" s="27">
        <v>0.0441</v>
      </c>
      <c r="P5" s="27">
        <v>0.0186</v>
      </c>
      <c r="Q5" s="27">
        <v>0.0175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</row>
    <row r="6" spans="1:27" ht="12.75">
      <c r="A6" s="26" t="s">
        <v>17</v>
      </c>
      <c r="B6" s="27"/>
      <c r="C6" s="27"/>
      <c r="D6" s="27"/>
      <c r="E6" s="27"/>
      <c r="F6" s="27">
        <v>0.1744</v>
      </c>
      <c r="G6" s="27">
        <v>0.1776</v>
      </c>
      <c r="H6" s="27">
        <v>0.1797</v>
      </c>
      <c r="I6" s="27">
        <v>0.21</v>
      </c>
      <c r="J6" s="27">
        <v>0.2189</v>
      </c>
      <c r="K6" s="27">
        <v>0.2373</v>
      </c>
      <c r="L6" s="27">
        <v>0.2289</v>
      </c>
      <c r="M6" s="27">
        <v>0.1933</v>
      </c>
      <c r="N6" s="27">
        <v>0.1695</v>
      </c>
      <c r="O6" s="27">
        <v>0.1549</v>
      </c>
      <c r="P6" s="27">
        <v>0.1501</v>
      </c>
      <c r="Q6" s="27">
        <v>0.1482</v>
      </c>
      <c r="R6" s="27">
        <v>0.1468</v>
      </c>
      <c r="S6" s="27">
        <v>0.1408</v>
      </c>
      <c r="T6" s="27">
        <v>0.1321</v>
      </c>
      <c r="U6" s="27">
        <v>0.1201</v>
      </c>
      <c r="V6" s="27">
        <v>0.1127</v>
      </c>
      <c r="W6" s="27">
        <v>0.1088</v>
      </c>
      <c r="X6" s="27">
        <v>0.1086</v>
      </c>
      <c r="Y6" s="27">
        <v>0.1074</v>
      </c>
      <c r="Z6" s="27">
        <v>0.1062</v>
      </c>
      <c r="AA6" s="27">
        <v>0.1051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I12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18.28125" style="0" customWidth="1"/>
    <col min="2" max="2" width="10.140625" style="0" bestFit="1" customWidth="1"/>
    <col min="3" max="3" width="3.421875" style="0" customWidth="1"/>
    <col min="4" max="4" width="19.57421875" style="0" customWidth="1"/>
    <col min="5" max="5" width="11.28125" style="0" customWidth="1"/>
    <col min="6" max="6" width="11.140625" style="0" customWidth="1"/>
    <col min="7" max="7" width="11.28125" style="0" customWidth="1"/>
    <col min="8" max="8" width="11.57421875" style="0" customWidth="1"/>
  </cols>
  <sheetData>
    <row r="1" ht="12.75">
      <c r="I1" t="s">
        <v>24</v>
      </c>
    </row>
    <row r="3" spans="4:8" ht="12.75">
      <c r="D3" s="47" t="s">
        <v>26</v>
      </c>
      <c r="E3" s="47"/>
      <c r="F3" s="47"/>
      <c r="G3" s="47"/>
      <c r="H3" s="47"/>
    </row>
    <row r="5" ht="13.5" thickBot="1"/>
    <row r="6" spans="4:8" s="28" customFormat="1" ht="13.5" thickBot="1">
      <c r="D6" s="31" t="s">
        <v>25</v>
      </c>
      <c r="E6" s="32">
        <v>2007</v>
      </c>
      <c r="F6" s="32">
        <v>2008</v>
      </c>
      <c r="G6" s="32">
        <v>2009</v>
      </c>
      <c r="H6" s="33">
        <v>2010</v>
      </c>
    </row>
    <row r="7" spans="4:8" ht="12.75">
      <c r="D7" s="36" t="s">
        <v>18</v>
      </c>
      <c r="E7" s="34">
        <v>26483762</v>
      </c>
      <c r="F7" s="30">
        <v>28234777</v>
      </c>
      <c r="G7" s="30">
        <v>29400930</v>
      </c>
      <c r="H7" s="39">
        <v>33848238</v>
      </c>
    </row>
    <row r="8" spans="4:8" ht="12.75">
      <c r="D8" s="37" t="s">
        <v>19</v>
      </c>
      <c r="E8" s="35">
        <v>35999405</v>
      </c>
      <c r="F8" s="29">
        <v>38855463</v>
      </c>
      <c r="G8" s="29">
        <v>38221138</v>
      </c>
      <c r="H8" s="40">
        <v>39989918</v>
      </c>
    </row>
    <row r="9" spans="4:8" ht="12.75">
      <c r="D9" s="37" t="s">
        <v>20</v>
      </c>
      <c r="E9" s="35">
        <v>14781969</v>
      </c>
      <c r="F9" s="29">
        <v>10105835</v>
      </c>
      <c r="G9" s="29">
        <v>13503246</v>
      </c>
      <c r="H9" s="40">
        <v>17635135</v>
      </c>
    </row>
    <row r="10" spans="4:8" ht="12.75">
      <c r="D10" s="37" t="s">
        <v>21</v>
      </c>
      <c r="E10" s="35">
        <v>15216390</v>
      </c>
      <c r="F10" s="29">
        <v>17732664</v>
      </c>
      <c r="G10" s="29">
        <v>18837611</v>
      </c>
      <c r="H10" s="40">
        <v>20016356</v>
      </c>
    </row>
    <row r="11" spans="4:8" ht="12.75">
      <c r="D11" s="37" t="s">
        <v>23</v>
      </c>
      <c r="E11" s="35">
        <v>4011509</v>
      </c>
      <c r="F11" s="29">
        <v>2212011</v>
      </c>
      <c r="G11" s="29">
        <v>2595815</v>
      </c>
      <c r="H11" s="40">
        <v>3253564</v>
      </c>
    </row>
    <row r="12" spans="4:8" ht="13.5" thickBot="1">
      <c r="D12" s="38" t="s">
        <v>22</v>
      </c>
      <c r="E12" s="41">
        <v>2137666</v>
      </c>
      <c r="F12" s="42">
        <v>5198730</v>
      </c>
      <c r="G12" s="42">
        <v>5990378</v>
      </c>
      <c r="H12" s="43">
        <v>9185752</v>
      </c>
    </row>
  </sheetData>
  <sheetProtection/>
  <mergeCells count="1">
    <mergeCell ref="D3:H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AgnieszkaCieplinska</cp:lastModifiedBy>
  <cp:lastPrinted>2012-11-14T09:04:02Z</cp:lastPrinted>
  <dcterms:created xsi:type="dcterms:W3CDTF">2010-09-24T07:39:40Z</dcterms:created>
  <dcterms:modified xsi:type="dcterms:W3CDTF">2012-11-14T09:07:40Z</dcterms:modified>
  <cp:category/>
  <cp:version/>
  <cp:contentType/>
  <cp:contentStatus/>
</cp:coreProperties>
</file>