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9" i="1"/>
  <c r="G7"/>
  <c r="F20"/>
  <c r="G20" s="1"/>
  <c r="E20"/>
  <c r="G21"/>
  <c r="G33"/>
  <c r="G32"/>
  <c r="G39"/>
  <c r="G16"/>
  <c r="G17"/>
  <c r="G19"/>
  <c r="G23"/>
  <c r="G25"/>
  <c r="G26"/>
  <c r="E6"/>
  <c r="F6"/>
  <c r="G6" s="1"/>
  <c r="E8"/>
  <c r="F8"/>
  <c r="G8" s="1"/>
  <c r="E38"/>
  <c r="F38"/>
  <c r="G38" s="1"/>
  <c r="E40"/>
  <c r="F40"/>
  <c r="G41"/>
  <c r="G42" s="1"/>
  <c r="E42"/>
  <c r="F42"/>
  <c r="F15"/>
  <c r="G15" s="1"/>
  <c r="E15"/>
  <c r="F13"/>
  <c r="E13"/>
  <c r="F22"/>
  <c r="G22" s="1"/>
  <c r="F18"/>
  <c r="G18" s="1"/>
  <c r="E18"/>
  <c r="E22"/>
  <c r="F31"/>
  <c r="E31"/>
  <c r="E34" s="1"/>
  <c r="G31" l="1"/>
  <c r="G40"/>
  <c r="F24"/>
  <c r="G24" s="1"/>
  <c r="E24"/>
  <c r="G14"/>
  <c r="G13" s="1"/>
  <c r="G12" s="1"/>
  <c r="F27" l="1"/>
  <c r="E27"/>
  <c r="E44" s="1"/>
  <c r="F34"/>
  <c r="F44" l="1"/>
  <c r="G44" s="1"/>
  <c r="G34"/>
  <c r="G27"/>
</calcChain>
</file>

<file path=xl/sharedStrings.xml><?xml version="1.0" encoding="utf-8"?>
<sst xmlns="http://schemas.openxmlformats.org/spreadsheetml/2006/main" count="58" uniqueCount="56">
  <si>
    <t>dz/rozdz/parag</t>
  </si>
  <si>
    <t>Wyszczególnienie</t>
  </si>
  <si>
    <t>Wykonanie</t>
  </si>
  <si>
    <t>%</t>
  </si>
  <si>
    <t>600/60016/6050</t>
  </si>
  <si>
    <t>2.</t>
  </si>
  <si>
    <t>3.</t>
  </si>
  <si>
    <t>4.</t>
  </si>
  <si>
    <t>5.</t>
  </si>
  <si>
    <t>I.</t>
  </si>
  <si>
    <t>Zadania inwestycyjne</t>
  </si>
  <si>
    <t>1.</t>
  </si>
  <si>
    <t>6.</t>
  </si>
  <si>
    <t>7.</t>
  </si>
  <si>
    <t>8.</t>
  </si>
  <si>
    <t>9.</t>
  </si>
  <si>
    <t>10.</t>
  </si>
  <si>
    <t>11.</t>
  </si>
  <si>
    <t>II.</t>
  </si>
  <si>
    <t>OGÓŁEM ZADANIA INWESTYCYJNE</t>
  </si>
  <si>
    <t>750/75023/6060</t>
  </si>
  <si>
    <t>OGÓŁEM WYDATKI MAJĄTKOWE</t>
  </si>
  <si>
    <t>14.</t>
  </si>
  <si>
    <t>900/90095/6050</t>
  </si>
  <si>
    <t>Utworzenie placu zabaw w Kopanicy dz. nr 641 Kopanica</t>
  </si>
  <si>
    <t>Adaptacja budynku w Piławie Górnej ul. Piastowska 69</t>
  </si>
  <si>
    <t>Doświetlenie dróg gminnych i powiatowych</t>
  </si>
  <si>
    <t>900/90015/6050</t>
  </si>
  <si>
    <t>Utworzenie placu zabaw- Osiedle Młyńskie</t>
  </si>
  <si>
    <t>Wymiana kurtyn w sali kinowej</t>
  </si>
  <si>
    <t>921/92109/6220</t>
  </si>
  <si>
    <t>12.</t>
  </si>
  <si>
    <t>13.</t>
  </si>
  <si>
    <t xml:space="preserve">Modernizacja chodnika przy drodze powiatowej Nr 3004D </t>
  </si>
  <si>
    <t>Modernizacja nawierzchni ul. Krótka w Piławie Górnej</t>
  </si>
  <si>
    <t>Modernizacja drogi gminnej 118064D ul. Kośmińskiej w Piławie Górnej</t>
  </si>
  <si>
    <t>Modernizacja wiaduktów nad linią kolejową nr 137 Katowice Legnica</t>
  </si>
  <si>
    <t>600/60014/6050</t>
  </si>
  <si>
    <t>Renowacja zespołu budynków mieszkalnych zlokalizowanych w Piławie Górnej przy ul. Piastowskiej nr 9, 11A, 25,27, 33, 45,52,67</t>
  </si>
  <si>
    <r>
      <t xml:space="preserve">Budowa kanalizacji sanitarnej dla os. </t>
    </r>
    <r>
      <rPr>
        <sz val="9"/>
        <color indexed="8"/>
        <rFont val="Times New Roman"/>
        <family val="1"/>
        <charset val="238"/>
      </rPr>
      <t>Młyńskiego oraz odcinków ulic: Młynarskiej, Sienkiewicza, Niecałej, Dalszej i Zielonej w Piławie Górnej</t>
    </r>
  </si>
  <si>
    <t>Zakup zestawu zabezpieczającego wewnętrzną sieć komputerową dla Urzędu Miasta</t>
  </si>
  <si>
    <t>900/90001/6050</t>
  </si>
  <si>
    <t>754/75412/6230</t>
  </si>
  <si>
    <t>Zakup średniego samochodu ratowniczo-gaśniczego dla Jednostki Ochotniczej Straży Pożarnej w Piławie Górnej</t>
  </si>
  <si>
    <t>III.</t>
  </si>
  <si>
    <t>Pozostałe wydatki majątkowe</t>
  </si>
  <si>
    <t xml:space="preserve">Zakupy inwestycyjne </t>
  </si>
  <si>
    <t xml:space="preserve">OGÓŁEM ZAKUPY INWESTYCYJNE </t>
  </si>
  <si>
    <t>OGÓŁEM POZOSTAŁE WYDATKI MAJĄTKOWE</t>
  </si>
  <si>
    <t>700/70005/6050</t>
  </si>
  <si>
    <t>700/70005/6057-6059</t>
  </si>
  <si>
    <t>Utworzenie centrum edukacji ekologicznej Natura 2000 w Piławie Górnej wraz ze ścieżką ekologiczną</t>
  </si>
  <si>
    <t>900/90004/6050</t>
  </si>
  <si>
    <t>Plan na 31.12.2012</t>
  </si>
  <si>
    <t>Zakup zestawu komputerowego dla Urzędu Miasta</t>
  </si>
  <si>
    <t>PLAN I WYKONANIE WYDATKÓW MAJĄTKOWYCH ZA 2012 ROK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</si>
</sst>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wrapText="1"/>
    </xf>
    <xf numFmtId="4" fontId="3" fillId="0" borderId="8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/>
    </xf>
    <xf numFmtId="4" fontId="3" fillId="0" borderId="16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wrapText="1"/>
    </xf>
    <xf numFmtId="4" fontId="3" fillId="0" borderId="20" xfId="0" applyNumberFormat="1" applyFont="1" applyBorder="1" applyAlignment="1">
      <alignment horizontal="right" wrapText="1"/>
    </xf>
    <xf numFmtId="4" fontId="7" fillId="0" borderId="20" xfId="0" applyNumberFormat="1" applyFont="1" applyBorder="1" applyAlignment="1">
      <alignment wrapText="1"/>
    </xf>
    <xf numFmtId="4" fontId="11" fillId="0" borderId="20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vertical="center" wrapText="1"/>
    </xf>
    <xf numFmtId="0" fontId="4" fillId="0" borderId="20" xfId="0" applyFont="1" applyBorder="1" applyAlignment="1">
      <alignment wrapText="1"/>
    </xf>
    <xf numFmtId="4" fontId="7" fillId="0" borderId="5" xfId="0" applyNumberFormat="1" applyFont="1" applyBorder="1" applyAlignment="1">
      <alignment horizontal="right" wrapText="1"/>
    </xf>
    <xf numFmtId="4" fontId="5" fillId="0" borderId="8" xfId="0" applyNumberFormat="1" applyFont="1" applyBorder="1"/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0" fillId="0" borderId="0" xfId="0"/>
    <xf numFmtId="4" fontId="8" fillId="0" borderId="8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horizontal="right" wrapText="1"/>
    </xf>
    <xf numFmtId="4" fontId="5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/>
    <xf numFmtId="0" fontId="6" fillId="0" borderId="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view="pageLayout" topLeftCell="A13" zoomScaleNormal="100" workbookViewId="0">
      <selection activeCell="G44" sqref="G44"/>
    </sheetView>
  </sheetViews>
  <sheetFormatPr defaultRowHeight="14.25"/>
  <cols>
    <col min="1" max="1" width="1.75" customWidth="1"/>
    <col min="2" max="2" width="5.375" customWidth="1"/>
    <col min="3" max="3" width="6" customWidth="1"/>
    <col min="4" max="4" width="37.75" customWidth="1"/>
    <col min="5" max="5" width="11.375" customWidth="1"/>
    <col min="6" max="6" width="13.625" customWidth="1"/>
    <col min="7" max="7" width="6.5" customWidth="1"/>
    <col min="8" max="8" width="2.875" customWidth="1"/>
    <col min="9" max="9" width="9" hidden="1" customWidth="1"/>
  </cols>
  <sheetData>
    <row r="1" spans="1:8" ht="13.5" customHeight="1">
      <c r="A1" s="1"/>
      <c r="B1" s="55" t="s">
        <v>55</v>
      </c>
      <c r="C1" s="55"/>
      <c r="D1" s="55"/>
      <c r="E1" s="55"/>
      <c r="F1" s="55"/>
      <c r="G1" s="55"/>
      <c r="H1" s="1"/>
    </row>
    <row r="2" spans="1:8" ht="11.25" customHeight="1">
      <c r="A2" s="1"/>
      <c r="B2" s="1"/>
      <c r="C2" s="1"/>
      <c r="D2" s="1"/>
      <c r="E2" s="1"/>
      <c r="F2" s="1"/>
      <c r="G2" s="1"/>
      <c r="H2" s="1"/>
    </row>
    <row r="3" spans="1:8" ht="33" customHeight="1">
      <c r="A3" s="1"/>
      <c r="B3" s="59" t="s">
        <v>0</v>
      </c>
      <c r="C3" s="60"/>
      <c r="D3" s="3" t="s">
        <v>1</v>
      </c>
      <c r="E3" s="3" t="s">
        <v>53</v>
      </c>
      <c r="F3" s="3" t="s">
        <v>2</v>
      </c>
      <c r="G3" s="3" t="s">
        <v>3</v>
      </c>
      <c r="H3" s="1"/>
    </row>
    <row r="4" spans="1:8" ht="9" customHeight="1">
      <c r="A4" s="1"/>
      <c r="B4" s="4"/>
      <c r="C4" s="5"/>
      <c r="D4" s="61"/>
      <c r="E4" s="61"/>
      <c r="F4" s="61"/>
      <c r="G4" s="62"/>
      <c r="H4" s="1"/>
    </row>
    <row r="5" spans="1:8" ht="21.75" customHeight="1">
      <c r="A5" s="1"/>
      <c r="B5" s="3" t="s">
        <v>9</v>
      </c>
      <c r="C5" s="74" t="s">
        <v>10</v>
      </c>
      <c r="D5" s="75"/>
      <c r="E5" s="6"/>
      <c r="F5" s="6"/>
      <c r="G5" s="6"/>
      <c r="H5" s="1"/>
    </row>
    <row r="6" spans="1:8" ht="15.75" customHeight="1">
      <c r="A6" s="1"/>
      <c r="B6" s="71" t="s">
        <v>37</v>
      </c>
      <c r="C6" s="72"/>
      <c r="D6" s="73"/>
      <c r="E6" s="7">
        <f>SUM(E7)</f>
        <v>60000</v>
      </c>
      <c r="F6" s="7">
        <f>SUM(F7)</f>
        <v>60000</v>
      </c>
      <c r="G6" s="52">
        <f t="shared" ref="G6:G9" si="0">F6*100/E6</f>
        <v>100</v>
      </c>
      <c r="H6" s="1"/>
    </row>
    <row r="7" spans="1:8" ht="15" customHeight="1">
      <c r="A7" s="1"/>
      <c r="B7" s="24" t="s">
        <v>11</v>
      </c>
      <c r="C7" s="53" t="s">
        <v>33</v>
      </c>
      <c r="D7" s="54"/>
      <c r="E7" s="40">
        <v>60000</v>
      </c>
      <c r="F7" s="16">
        <v>60000</v>
      </c>
      <c r="G7" s="18">
        <f t="shared" si="0"/>
        <v>100</v>
      </c>
      <c r="H7" s="1"/>
    </row>
    <row r="8" spans="1:8" ht="15.75" customHeight="1">
      <c r="A8" s="1"/>
      <c r="B8" s="56" t="s">
        <v>4</v>
      </c>
      <c r="C8" s="57"/>
      <c r="D8" s="58"/>
      <c r="E8" s="7">
        <f>SUM(E9+E10+E12)</f>
        <v>1068750</v>
      </c>
      <c r="F8" s="44">
        <f>SUM(F9:F12)</f>
        <v>1037212.2</v>
      </c>
      <c r="G8" s="52">
        <f t="shared" si="0"/>
        <v>97.049094736842108</v>
      </c>
      <c r="H8" s="1"/>
    </row>
    <row r="9" spans="1:8" ht="18.75" customHeight="1">
      <c r="A9" s="1"/>
      <c r="B9" s="13" t="s">
        <v>5</v>
      </c>
      <c r="C9" s="53" t="s">
        <v>34</v>
      </c>
      <c r="D9" s="54"/>
      <c r="E9" s="40">
        <v>168750</v>
      </c>
      <c r="F9" s="22">
        <v>144358.22</v>
      </c>
      <c r="G9" s="18">
        <f t="shared" si="0"/>
        <v>85.545611851851845</v>
      </c>
      <c r="H9" s="1"/>
    </row>
    <row r="10" spans="1:8" ht="21.75" customHeight="1">
      <c r="A10" s="1"/>
      <c r="B10" s="69" t="s">
        <v>6</v>
      </c>
      <c r="C10" s="67" t="s">
        <v>35</v>
      </c>
      <c r="D10" s="68"/>
      <c r="E10" s="43">
        <v>850000</v>
      </c>
      <c r="F10" s="65">
        <v>841357.58</v>
      </c>
      <c r="G10" s="63">
        <v>85.545611851851845</v>
      </c>
      <c r="H10" s="1"/>
    </row>
    <row r="11" spans="1:8" ht="14.25" hidden="1" customHeight="1">
      <c r="A11" s="1"/>
      <c r="B11" s="70"/>
      <c r="C11" s="32"/>
      <c r="D11" s="19" t="s">
        <v>36</v>
      </c>
      <c r="E11" s="43">
        <v>50000</v>
      </c>
      <c r="F11" s="66"/>
      <c r="G11" s="64"/>
      <c r="H11" s="1"/>
    </row>
    <row r="12" spans="1:8" ht="20.25" customHeight="1">
      <c r="A12" s="1"/>
      <c r="B12" s="12" t="s">
        <v>7</v>
      </c>
      <c r="C12" s="53" t="s">
        <v>36</v>
      </c>
      <c r="D12" s="54"/>
      <c r="E12" s="43">
        <v>50000</v>
      </c>
      <c r="F12" s="45">
        <v>51496.4</v>
      </c>
      <c r="G12" s="16">
        <f t="shared" ref="F12:G13" si="1">SUM(G13)</f>
        <v>1.84907</v>
      </c>
      <c r="H12" s="1"/>
    </row>
    <row r="13" spans="1:8" ht="16.5" customHeight="1">
      <c r="A13" s="1"/>
      <c r="B13" s="107" t="s">
        <v>49</v>
      </c>
      <c r="C13" s="108"/>
      <c r="D13" s="109"/>
      <c r="E13" s="20">
        <f>SUM(E14)</f>
        <v>400000</v>
      </c>
      <c r="F13" s="20">
        <f t="shared" si="1"/>
        <v>7396.28</v>
      </c>
      <c r="G13" s="9">
        <f t="shared" si="1"/>
        <v>1.84907</v>
      </c>
      <c r="H13" s="1"/>
    </row>
    <row r="14" spans="1:8" ht="16.5" customHeight="1">
      <c r="A14" s="1"/>
      <c r="B14" s="23" t="s">
        <v>8</v>
      </c>
      <c r="C14" s="53" t="s">
        <v>25</v>
      </c>
      <c r="D14" s="54"/>
      <c r="E14" s="40">
        <v>400000</v>
      </c>
      <c r="F14" s="17">
        <v>7396.28</v>
      </c>
      <c r="G14" s="18">
        <f t="shared" ref="G14:G26" si="2">F14*100/E14</f>
        <v>1.84907</v>
      </c>
      <c r="H14" s="1"/>
    </row>
    <row r="15" spans="1:8" s="46" customFormat="1" ht="14.25" customHeight="1">
      <c r="A15" s="1"/>
      <c r="B15" s="111" t="s">
        <v>50</v>
      </c>
      <c r="C15" s="112"/>
      <c r="D15" s="113"/>
      <c r="E15" s="48">
        <f>SUM(E16:E17)</f>
        <v>240000</v>
      </c>
      <c r="F15" s="48">
        <f>SUM(F16:F17)</f>
        <v>239400.97</v>
      </c>
      <c r="G15" s="18">
        <f t="shared" si="2"/>
        <v>99.750404166666669</v>
      </c>
      <c r="H15" s="1"/>
    </row>
    <row r="16" spans="1:8" ht="15.75" customHeight="1">
      <c r="A16" s="1"/>
      <c r="B16" s="118" t="s">
        <v>12</v>
      </c>
      <c r="C16" s="114" t="s">
        <v>38</v>
      </c>
      <c r="D16" s="115"/>
      <c r="E16" s="40">
        <v>157676</v>
      </c>
      <c r="F16" s="21">
        <v>157127.6</v>
      </c>
      <c r="G16" s="18">
        <f t="shared" si="2"/>
        <v>99.652198178543344</v>
      </c>
      <c r="H16" s="1"/>
    </row>
    <row r="17" spans="1:8" s="46" customFormat="1" ht="18" customHeight="1">
      <c r="A17" s="1"/>
      <c r="B17" s="118"/>
      <c r="C17" s="116"/>
      <c r="D17" s="117"/>
      <c r="E17" s="40">
        <v>82324</v>
      </c>
      <c r="F17" s="21">
        <v>82273.37</v>
      </c>
      <c r="G17" s="18">
        <f t="shared" si="2"/>
        <v>99.938499101112683</v>
      </c>
      <c r="H17" s="1"/>
    </row>
    <row r="18" spans="1:8" ht="15.75">
      <c r="A18" s="1"/>
      <c r="B18" s="56" t="s">
        <v>41</v>
      </c>
      <c r="C18" s="57"/>
      <c r="D18" s="58"/>
      <c r="E18" s="11">
        <f>SUM(E19)</f>
        <v>50000</v>
      </c>
      <c r="F18" s="11">
        <f>SUM(F19)</f>
        <v>35000</v>
      </c>
      <c r="G18" s="121">
        <f t="shared" si="2"/>
        <v>70</v>
      </c>
      <c r="H18" s="1"/>
    </row>
    <row r="19" spans="1:8" ht="31.5" customHeight="1">
      <c r="A19" s="1"/>
      <c r="B19" s="23" t="s">
        <v>13</v>
      </c>
      <c r="C19" s="106" t="s">
        <v>39</v>
      </c>
      <c r="D19" s="106"/>
      <c r="E19" s="41">
        <v>50000</v>
      </c>
      <c r="F19" s="21">
        <v>35000</v>
      </c>
      <c r="G19" s="18">
        <f t="shared" si="2"/>
        <v>70</v>
      </c>
      <c r="H19" s="1"/>
    </row>
    <row r="20" spans="1:8" s="46" customFormat="1" ht="20.25" customHeight="1">
      <c r="A20" s="1"/>
      <c r="B20" s="107" t="s">
        <v>52</v>
      </c>
      <c r="C20" s="108"/>
      <c r="D20" s="109"/>
      <c r="E20" s="47">
        <f>SUM(E21)</f>
        <v>24000</v>
      </c>
      <c r="F20" s="47">
        <f>SUM(F21)</f>
        <v>23370</v>
      </c>
      <c r="G20" s="52">
        <f t="shared" si="2"/>
        <v>97.375</v>
      </c>
      <c r="H20" s="1"/>
    </row>
    <row r="21" spans="1:8" s="46" customFormat="1" ht="31.5" customHeight="1">
      <c r="A21" s="1"/>
      <c r="B21" s="51" t="s">
        <v>14</v>
      </c>
      <c r="C21" s="119" t="s">
        <v>51</v>
      </c>
      <c r="D21" s="120"/>
      <c r="E21" s="41">
        <v>24000</v>
      </c>
      <c r="F21" s="21">
        <v>23370</v>
      </c>
      <c r="G21" s="18">
        <f t="shared" si="2"/>
        <v>97.375</v>
      </c>
      <c r="H21" s="1"/>
    </row>
    <row r="22" spans="1:8" ht="14.25" customHeight="1">
      <c r="A22" s="1"/>
      <c r="B22" s="107" t="s">
        <v>27</v>
      </c>
      <c r="C22" s="108"/>
      <c r="D22" s="109"/>
      <c r="E22" s="47">
        <f>SUM(E23)</f>
        <v>40000</v>
      </c>
      <c r="F22" s="47">
        <f>SUM(F23)</f>
        <v>29222.54</v>
      </c>
      <c r="G22" s="52">
        <f t="shared" si="2"/>
        <v>73.056349999999995</v>
      </c>
      <c r="H22" s="1"/>
    </row>
    <row r="23" spans="1:8" ht="15.75" customHeight="1">
      <c r="A23" s="1"/>
      <c r="B23" s="38" t="s">
        <v>14</v>
      </c>
      <c r="C23" s="67" t="s">
        <v>26</v>
      </c>
      <c r="D23" s="68"/>
      <c r="E23" s="40">
        <v>40000</v>
      </c>
      <c r="F23" s="45">
        <v>29222.54</v>
      </c>
      <c r="G23" s="18">
        <f t="shared" si="2"/>
        <v>73.056349999999995</v>
      </c>
      <c r="H23" s="1"/>
    </row>
    <row r="24" spans="1:8" ht="15.75" customHeight="1">
      <c r="A24" s="1"/>
      <c r="B24" s="83" t="s">
        <v>23</v>
      </c>
      <c r="C24" s="83"/>
      <c r="D24" s="83"/>
      <c r="E24" s="37">
        <f>SUM(E25:E26)</f>
        <v>200000</v>
      </c>
      <c r="F24" s="49">
        <f>SUM(F25:F26)</f>
        <v>195928.95999999999</v>
      </c>
      <c r="G24" s="52">
        <f t="shared" si="2"/>
        <v>97.964479999999995</v>
      </c>
      <c r="H24" s="1"/>
    </row>
    <row r="25" spans="1:8" ht="16.5" customHeight="1">
      <c r="A25" s="1"/>
      <c r="B25" s="23" t="s">
        <v>15</v>
      </c>
      <c r="C25" s="110" t="s">
        <v>28</v>
      </c>
      <c r="D25" s="110"/>
      <c r="E25" s="34">
        <v>110000</v>
      </c>
      <c r="F25" s="43">
        <v>106788.59</v>
      </c>
      <c r="G25" s="18">
        <f t="shared" si="2"/>
        <v>97.080536363636369</v>
      </c>
      <c r="H25" s="1"/>
    </row>
    <row r="26" spans="1:8" ht="15.75" customHeight="1">
      <c r="A26" s="1"/>
      <c r="B26" s="23" t="s">
        <v>16</v>
      </c>
      <c r="C26" s="82" t="s">
        <v>24</v>
      </c>
      <c r="D26" s="82"/>
      <c r="E26" s="34">
        <v>90000</v>
      </c>
      <c r="F26" s="43">
        <v>89140.37</v>
      </c>
      <c r="G26" s="18">
        <f t="shared" si="2"/>
        <v>99.044855555555557</v>
      </c>
      <c r="H26" s="1"/>
    </row>
    <row r="27" spans="1:8" ht="15.75" customHeight="1">
      <c r="A27" s="1"/>
      <c r="B27" s="81" t="s">
        <v>19</v>
      </c>
      <c r="C27" s="81"/>
      <c r="D27" s="81"/>
      <c r="E27" s="14">
        <f>E6+E8+E13+E15+E18+E22+E24</f>
        <v>2058750</v>
      </c>
      <c r="F27" s="14">
        <f>F6+F8+F13+F15+F18+F20+F22+F24</f>
        <v>1627530.95</v>
      </c>
      <c r="G27" s="15">
        <f t="shared" ref="G27" si="3">F27/E27*100</f>
        <v>79.054326654523379</v>
      </c>
      <c r="H27" s="1"/>
    </row>
    <row r="28" spans="1:8" ht="9" customHeight="1">
      <c r="A28" s="1"/>
      <c r="B28" s="81"/>
      <c r="C28" s="81"/>
      <c r="D28" s="81"/>
      <c r="E28" s="81"/>
      <c r="F28" s="81"/>
      <c r="G28" s="81"/>
      <c r="H28" s="1"/>
    </row>
    <row r="29" spans="1:8" ht="14.25" customHeight="1">
      <c r="A29" s="1"/>
      <c r="B29" s="35" t="s">
        <v>18</v>
      </c>
      <c r="C29" s="76" t="s">
        <v>46</v>
      </c>
      <c r="D29" s="77"/>
      <c r="E29" s="36"/>
      <c r="F29" s="36"/>
      <c r="G29" s="36"/>
      <c r="H29" s="1"/>
    </row>
    <row r="30" spans="1:8" ht="7.5" customHeight="1">
      <c r="A30" s="1"/>
      <c r="B30" s="81"/>
      <c r="C30" s="81"/>
      <c r="D30" s="81"/>
      <c r="E30" s="81"/>
      <c r="F30" s="81"/>
      <c r="G30" s="81"/>
      <c r="H30" s="1"/>
    </row>
    <row r="31" spans="1:8" ht="15.75">
      <c r="A31" s="1"/>
      <c r="B31" s="78" t="s">
        <v>20</v>
      </c>
      <c r="C31" s="79"/>
      <c r="D31" s="80"/>
      <c r="E31" s="33">
        <f>SUM(E32:E33)</f>
        <v>10000</v>
      </c>
      <c r="F31" s="33">
        <f>SUM(F32:F33)</f>
        <v>9998.67</v>
      </c>
      <c r="G31" s="9">
        <f t="shared" ref="G31:G34" si="4">F31/E31*100</f>
        <v>99.986700000000013</v>
      </c>
      <c r="H31" s="1"/>
    </row>
    <row r="32" spans="1:8" ht="24" customHeight="1">
      <c r="A32" s="1"/>
      <c r="B32" s="25" t="s">
        <v>17</v>
      </c>
      <c r="C32" s="90" t="s">
        <v>40</v>
      </c>
      <c r="D32" s="90"/>
      <c r="E32" s="41">
        <v>6000</v>
      </c>
      <c r="F32" s="122">
        <v>5999.94</v>
      </c>
      <c r="G32" s="123">
        <f t="shared" si="4"/>
        <v>99.998999999999995</v>
      </c>
      <c r="H32" s="1"/>
    </row>
    <row r="33" spans="1:8" ht="15.75">
      <c r="A33" s="1"/>
      <c r="B33" s="25" t="s">
        <v>31</v>
      </c>
      <c r="C33" s="90" t="s">
        <v>54</v>
      </c>
      <c r="D33" s="90"/>
      <c r="E33" s="42">
        <v>4000</v>
      </c>
      <c r="F33" s="124">
        <v>3998.73</v>
      </c>
      <c r="G33" s="21">
        <f t="shared" si="4"/>
        <v>99.968249999999998</v>
      </c>
      <c r="H33" s="1"/>
    </row>
    <row r="34" spans="1:8" ht="15.75" customHeight="1">
      <c r="A34" s="1"/>
      <c r="B34" s="87" t="s">
        <v>47</v>
      </c>
      <c r="C34" s="88"/>
      <c r="D34" s="89"/>
      <c r="E34" s="39">
        <f>E31</f>
        <v>10000</v>
      </c>
      <c r="F34" s="31">
        <f>F31</f>
        <v>9998.67</v>
      </c>
      <c r="G34" s="9">
        <f t="shared" si="4"/>
        <v>99.986700000000013</v>
      </c>
      <c r="H34" s="1"/>
    </row>
    <row r="35" spans="1:8" ht="6.75" customHeight="1">
      <c r="A35" s="1"/>
      <c r="B35" s="101"/>
      <c r="C35" s="102"/>
      <c r="D35" s="102"/>
      <c r="E35" s="102"/>
      <c r="F35" s="102"/>
      <c r="G35" s="103"/>
      <c r="H35" s="1"/>
    </row>
    <row r="36" spans="1:8" ht="13.5" customHeight="1">
      <c r="A36" s="1"/>
      <c r="B36" s="26" t="s">
        <v>44</v>
      </c>
      <c r="C36" s="95" t="s">
        <v>45</v>
      </c>
      <c r="D36" s="96"/>
      <c r="E36" s="29"/>
      <c r="F36" s="29"/>
      <c r="G36" s="30"/>
      <c r="H36" s="1"/>
    </row>
    <row r="37" spans="1:8" ht="9.75" customHeight="1">
      <c r="A37" s="1"/>
      <c r="B37" s="98"/>
      <c r="C37" s="99"/>
      <c r="D37" s="99"/>
      <c r="E37" s="99"/>
      <c r="F37" s="99"/>
      <c r="G37" s="100"/>
      <c r="H37" s="1"/>
    </row>
    <row r="38" spans="1:8" ht="15.75" customHeight="1">
      <c r="A38" s="1"/>
      <c r="B38" s="97" t="s">
        <v>42</v>
      </c>
      <c r="C38" s="97"/>
      <c r="D38" s="97"/>
      <c r="E38" s="27">
        <f>SUM(E39)</f>
        <v>400000</v>
      </c>
      <c r="F38" s="27">
        <f>SUM(F39)</f>
        <v>400000</v>
      </c>
      <c r="G38" s="9">
        <f t="shared" ref="G38:G41" si="5">F38/E38*100</f>
        <v>100</v>
      </c>
      <c r="H38" s="1"/>
    </row>
    <row r="39" spans="1:8" ht="26.25" customHeight="1">
      <c r="A39" s="1"/>
      <c r="B39" s="25" t="s">
        <v>32</v>
      </c>
      <c r="C39" s="104" t="s">
        <v>43</v>
      </c>
      <c r="D39" s="105"/>
      <c r="E39" s="124">
        <v>400000</v>
      </c>
      <c r="F39" s="124">
        <v>400000</v>
      </c>
      <c r="G39" s="45">
        <f t="shared" si="5"/>
        <v>100</v>
      </c>
      <c r="H39" s="1"/>
    </row>
    <row r="40" spans="1:8" ht="15.75" customHeight="1">
      <c r="A40" s="1"/>
      <c r="B40" s="71" t="s">
        <v>30</v>
      </c>
      <c r="C40" s="72"/>
      <c r="D40" s="73"/>
      <c r="E40" s="8">
        <f>SUM(E41)</f>
        <v>25000</v>
      </c>
      <c r="F40" s="8">
        <f t="shared" ref="F40" si="6">F41</f>
        <v>22927.200000000001</v>
      </c>
      <c r="G40" s="9">
        <f t="shared" si="5"/>
        <v>91.708799999999997</v>
      </c>
      <c r="H40" s="1"/>
    </row>
    <row r="41" spans="1:8" ht="16.5" customHeight="1">
      <c r="A41" s="1"/>
      <c r="B41" s="10" t="s">
        <v>22</v>
      </c>
      <c r="C41" s="53" t="s">
        <v>29</v>
      </c>
      <c r="D41" s="54"/>
      <c r="E41" s="40">
        <v>25000</v>
      </c>
      <c r="F41" s="50">
        <v>22927.200000000001</v>
      </c>
      <c r="G41" s="22">
        <f t="shared" si="5"/>
        <v>91.708799999999997</v>
      </c>
      <c r="H41" s="1"/>
    </row>
    <row r="42" spans="1:8" ht="15" customHeight="1">
      <c r="A42" s="1"/>
      <c r="B42" s="91" t="s">
        <v>48</v>
      </c>
      <c r="C42" s="92"/>
      <c r="D42" s="93"/>
      <c r="E42" s="14">
        <f>SUM(E39+E41)</f>
        <v>425000</v>
      </c>
      <c r="F42" s="14">
        <f t="shared" ref="F42:G42" si="7">SUM(F39+F41)</f>
        <v>422927.2</v>
      </c>
      <c r="G42" s="14">
        <f t="shared" si="7"/>
        <v>191.7088</v>
      </c>
      <c r="H42" s="1"/>
    </row>
    <row r="43" spans="1:8" ht="9.75" customHeight="1">
      <c r="A43" s="1"/>
      <c r="B43" s="94"/>
      <c r="C43" s="94"/>
      <c r="D43" s="94"/>
      <c r="E43" s="94"/>
      <c r="F43" s="94"/>
      <c r="G43" s="94"/>
      <c r="H43" s="1"/>
    </row>
    <row r="44" spans="1:8" ht="15.75">
      <c r="A44" s="1"/>
      <c r="B44" s="84" t="s">
        <v>21</v>
      </c>
      <c r="C44" s="85"/>
      <c r="D44" s="86"/>
      <c r="E44" s="11">
        <f>E27+E34+E42</f>
        <v>2493750</v>
      </c>
      <c r="F44" s="11">
        <f>F27+F34+F42</f>
        <v>2060456.8199999998</v>
      </c>
      <c r="G44" s="28">
        <f>F44/E44*100</f>
        <v>82.624834887218029</v>
      </c>
      <c r="H44" s="1"/>
    </row>
    <row r="45" spans="1:8" ht="15.75">
      <c r="A45" s="1"/>
      <c r="B45" s="2"/>
      <c r="C45" s="2"/>
      <c r="D45" s="2"/>
      <c r="E45" s="2"/>
      <c r="F45" s="2"/>
      <c r="G45" s="2"/>
      <c r="H45" s="1"/>
    </row>
    <row r="46" spans="1:8" ht="15.75">
      <c r="A46" s="1"/>
      <c r="B46" s="1"/>
      <c r="C46" s="1"/>
      <c r="D46" s="1"/>
      <c r="E46" s="1"/>
      <c r="F46" s="1"/>
      <c r="G46" s="1"/>
      <c r="H46" s="1"/>
    </row>
  </sheetData>
  <mergeCells count="45">
    <mergeCell ref="C19:D19"/>
    <mergeCell ref="B13:D13"/>
    <mergeCell ref="C23:D23"/>
    <mergeCell ref="C25:D25"/>
    <mergeCell ref="B15:D15"/>
    <mergeCell ref="C16:D17"/>
    <mergeCell ref="B16:B17"/>
    <mergeCell ref="B22:D22"/>
    <mergeCell ref="B20:D20"/>
    <mergeCell ref="C21:D21"/>
    <mergeCell ref="B44:D44"/>
    <mergeCell ref="B34:D34"/>
    <mergeCell ref="B30:G30"/>
    <mergeCell ref="C32:D32"/>
    <mergeCell ref="C33:D33"/>
    <mergeCell ref="C41:D41"/>
    <mergeCell ref="B42:D42"/>
    <mergeCell ref="B43:G43"/>
    <mergeCell ref="C36:D36"/>
    <mergeCell ref="B38:D38"/>
    <mergeCell ref="B37:G37"/>
    <mergeCell ref="B35:G35"/>
    <mergeCell ref="B40:D40"/>
    <mergeCell ref="C39:D39"/>
    <mergeCell ref="C29:D29"/>
    <mergeCell ref="B31:D31"/>
    <mergeCell ref="B27:D27"/>
    <mergeCell ref="C26:D26"/>
    <mergeCell ref="B24:D24"/>
    <mergeCell ref="B28:G28"/>
    <mergeCell ref="C12:D12"/>
    <mergeCell ref="C14:D14"/>
    <mergeCell ref="B1:G1"/>
    <mergeCell ref="B18:D18"/>
    <mergeCell ref="B3:C3"/>
    <mergeCell ref="D4:G4"/>
    <mergeCell ref="B8:D8"/>
    <mergeCell ref="G10:G11"/>
    <mergeCell ref="F10:F11"/>
    <mergeCell ref="C10:D10"/>
    <mergeCell ref="B10:B11"/>
    <mergeCell ref="C9:D9"/>
    <mergeCell ref="C7:D7"/>
    <mergeCell ref="B6:D6"/>
    <mergeCell ref="C5:D5"/>
  </mergeCells>
  <pageMargins left="0.47244094488188981" right="0.74803149606299213" top="1.1811023622047245" bottom="0.51181102362204722" header="0.62992125984251968" footer="0.31496062992125984"/>
  <pageSetup paperSize="9" firstPageNumber="101" orientation="portrait" useFirstPageNumber="1" r:id="rId1"/>
  <headerFooter>
    <oddHeader>&amp;R&amp;"Times New Roman,Kursywa"&amp;9Załącznik nr 2
do Sprawozdania z wykonaniu budżetu 
Gminy Piława Górna za 2012 rok</oddHeader>
    <oddFooter>&amp;L
&amp;C&amp;"Times New Roman,Kursywa"&amp;9Sprawozdanie z wykonania budżetu Gminy Piława Górna za 2012 rok&amp;R&amp;"Times New Roman,Kursywa"&amp;9&amp;P</oddFooter>
    <firstHeader>&amp;R&amp;"Times New Roman,Kursywa"&amp;10Załącznik Nr 2
do Informacji o przebiegu z wykonania budżetu 
Gminy Piława Górna za I półrocze 2010 roku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surdyk</cp:lastModifiedBy>
  <cp:lastPrinted>2013-03-20T10:13:18Z</cp:lastPrinted>
  <dcterms:created xsi:type="dcterms:W3CDTF">2009-08-14T19:20:35Z</dcterms:created>
  <dcterms:modified xsi:type="dcterms:W3CDTF">2013-03-22T12:58:08Z</dcterms:modified>
</cp:coreProperties>
</file>