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<sst xmlns="http://schemas.openxmlformats.org/spreadsheetml/2006/main" count="897" uniqueCount="254">
  <si>
    <t>Dział/ rozdział</t>
  </si>
  <si>
    <t>§</t>
  </si>
  <si>
    <t>Wyszczególnienie</t>
  </si>
  <si>
    <t>010</t>
  </si>
  <si>
    <t>ROLNICTWO I ŁOWIECTWO</t>
  </si>
  <si>
    <t>Zakup usług pozostałych</t>
  </si>
  <si>
    <t>01030</t>
  </si>
  <si>
    <t>Izby rolnicze</t>
  </si>
  <si>
    <t>Wpłaty gmin na rzecz izb rolniczych w wysokości 2% uzyskanych wpływów z podatku rolnego</t>
  </si>
  <si>
    <t>Pozostała działalność</t>
  </si>
  <si>
    <t>Dotacje celowe otrzymane z budżetu państwa na realizację zadań bieżących z zakresu administracji rządowej oraz innych zadań zleconych gminie (związkom gmin) ustawami</t>
  </si>
  <si>
    <t>Różne opłaty i składki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</si>
  <si>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</si>
  <si>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</si>
  <si>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0920</t>
  </si>
  <si>
    <t>Pozostałe odsetki</t>
  </si>
  <si>
    <t>Wynagrodzenia bezosobowe</t>
  </si>
  <si>
    <t>Zakup materiałów i wyposażenia</t>
  </si>
  <si>
    <t>Zakup energii</t>
  </si>
  <si>
    <t>Zakup usług remontowych</t>
  </si>
  <si>
    <t>Zakup usług dostępu do sieci Internet</t>
  </si>
  <si>
    <t>Podatek od towarów i usług (VAT)</t>
  </si>
  <si>
    <t>TRANSPORT I ŁĄCZNOŚĆ</t>
  </si>
  <si>
    <t>Lokalny transport zbiorowy</t>
  </si>
  <si>
    <t>Wydatki inwestycyjne jednostek budżetowych</t>
  </si>
  <si>
    <t>0490</t>
  </si>
  <si>
    <t>Wpływy z innych lokalnych opłat pobieranych przez jednostki samorządu terytorialnego na podstawie odrębnych ustaw</t>
  </si>
  <si>
    <t>Wydatki na zakupy inwestycyjne jednostek budżetowych</t>
  </si>
  <si>
    <t>Dotacja celowa z budżetu na finansowanie lub dofinansowanie zadań zleconych do realizacji stowarzyszeniom</t>
  </si>
  <si>
    <t>GOSPODARKA MIESZKANIOWA</t>
  </si>
  <si>
    <t>Różne jednostki obsługi gospodarki mieszkaniowej</t>
  </si>
  <si>
    <t>0970</t>
  </si>
  <si>
    <t>Wpływy z różnych dochodów</t>
  </si>
  <si>
    <t>Koszty postępowania sądowego i prokuratorskiego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</si>
  <si>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</si>
  <si>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</si>
  <si>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</si>
  <si>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</si>
  <si>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</si>
  <si>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0760</t>
  </si>
  <si>
    <t>Wpływy z tytułu przekształcenia prawa użytkowania wieczystego przysługującego osobom fizycznym w prawo własności</t>
  </si>
  <si>
    <t>0770</t>
  </si>
  <si>
    <t xml:space="preserve">Wpłaty z tytułu odpłatnego nabycia prawa własności oraz prawa użytkowania wieczystego nieruchomości </t>
  </si>
  <si>
    <t>Różne wydatki na rzecz osób fizycznych</t>
  </si>
  <si>
    <t>DZIAŁALNOŚĆ USŁUGOWA</t>
  </si>
  <si>
    <t>Plany zagospodarowania przestrzennego</t>
  </si>
  <si>
    <t>Cmentarze</t>
  </si>
  <si>
    <t>ADMINISTRACJA PUBLICZNA</t>
  </si>
  <si>
    <t>Urzędy wojewódzkie</t>
  </si>
  <si>
    <t>Wynagrodzenia osobowe pracowników</t>
  </si>
  <si>
    <t>Dodatkowe wynagrodzenie roczne</t>
  </si>
  <si>
    <t>Składki na ubezpieczenie społeczne</t>
  </si>
  <si>
    <t>Składki na Fundusz Pracy</t>
  </si>
  <si>
    <t>Podróże służbowe krajowe</t>
  </si>
  <si>
    <t>Rady gmin (miast i miast na prawach powiatu)</t>
  </si>
  <si>
    <t>Szkolenia pracowników niebędących członkami korpusu służby cywilnej</t>
  </si>
  <si>
    <t>Urzędy gmin (miast i miast na prawach powiatu)</t>
  </si>
  <si>
    <t>Dochody jednostek samorządu terytorialnego związane z realizacją zadań z zakresu administracji rządowej oraz innych zadań zleconych ustawami</t>
  </si>
  <si>
    <t>Wpłaty na PFRON</t>
  </si>
  <si>
    <t>Wynagrodzenie bezosobowe</t>
  </si>
  <si>
    <t>Zakup usług zdrowotnych</t>
  </si>
  <si>
    <t>Podróże służbowe zagraniczne</t>
  </si>
  <si>
    <t>Odpisy na zakładowy fundusz świadczeń socjalnych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</si>
  <si>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</si>
  <si>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</si>
  <si>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</si>
  <si>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OBRONA NARODOWA</t>
  </si>
  <si>
    <t>Pozostałe wydatki obronne</t>
  </si>
  <si>
    <t>BEZPIECZEŃSTWO PUBLICZNE I OCHRONA PRZECIWPOŻAROWA</t>
  </si>
  <si>
    <t>Ochotnicze straże pożarne</t>
  </si>
  <si>
    <t>Obrona cywilna</t>
  </si>
  <si>
    <t>DOCHODY OD OSÓB PRAWNYCH, OD OSÓB FIZYCZNYCH I OD INNYCH JEDNOSTEK NIEPOSIADAJĄCYCH OSOBOWOŚCI PRAWNEJ ORAZ WYDATKI ZWIĄZANE Z ICH POBOREM</t>
  </si>
  <si>
    <t xml:space="preserve">Wpływy z podatku dochodowego od osób fizycznych 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</si>
  <si>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</si>
  <si>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</si>
  <si>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</si>
  <si>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</si>
  <si>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</si>
  <si>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</si>
  <si>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</si>
  <si>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</si>
  <si>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</si>
  <si>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</si>
  <si>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</si>
  <si>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</si>
  <si>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</si>
  <si>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</si>
  <si>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</si>
  <si>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</si>
  <si>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</si>
  <si>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</si>
  <si>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</si>
  <si>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</si>
  <si>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0410</t>
  </si>
  <si>
    <t>Wpływy z opłaty skarbowej</t>
  </si>
  <si>
    <t>0480</t>
  </si>
  <si>
    <t>Wpływy z opłat za zezwolenia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</si>
  <si>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</si>
  <si>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</si>
  <si>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</si>
  <si>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</si>
  <si>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</si>
  <si>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OBSŁUGA DŁUGU PUBLICZNEGO</t>
  </si>
  <si>
    <t>Obsługa papierów wartościowych, kredytów i pożyczek jednostek samorządu terytorialnego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</si>
  <si>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</si>
  <si>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</si>
  <si>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</si>
  <si>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</si>
  <si>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Różne rozliczenia finansowe</t>
  </si>
  <si>
    <t>Rezerwy ogólne i celowe</t>
  </si>
  <si>
    <t>Rezerwy</t>
  </si>
  <si>
    <t>OŚWIATA I WYCHOWANIE</t>
  </si>
  <si>
    <t>Szkoły podstawowe</t>
  </si>
  <si>
    <t>Dotacje celowe otrzymane z budżetu państwa na realizację własnych zadań bieżących gmin (związków gmin)</t>
  </si>
  <si>
    <t>Stypendia dla uczniów</t>
  </si>
  <si>
    <t>Zakup pomocy naukowych, dydaktycznych i książek</t>
  </si>
  <si>
    <t xml:space="preserve">Przedszkola </t>
  </si>
  <si>
    <t>Gimnazja</t>
  </si>
  <si>
    <t>Dowożenie uczniów do szkół</t>
  </si>
  <si>
    <t>Dokształcanie i doskonalenie nauczycieli</t>
  </si>
  <si>
    <t>OCHRONA ZDROWIA</t>
  </si>
  <si>
    <t>Przeciwdziałanie alkoholizmowi</t>
  </si>
  <si>
    <t>POMOC SPOŁECZNA</t>
  </si>
  <si>
    <t>Domy pomocy społecznej</t>
  </si>
  <si>
    <t>Świadczenia rodzinne, zaliczka alimentacyjna oraz składki na ubezpieczenia emerytalne i rentowe z ubezpieczenia społecznego</t>
  </si>
  <si>
    <t>Świadczenia społeczne</t>
  </si>
  <si>
    <t>Składki na ubezpieczenie zdrowotne opłacane za osoby pobierające niektóre świadczenia z pomocy społecznej, niektóre świadczenia rodzinne oraz za osoby uczestniczące w zajęciach w centrum integracji społecznej</t>
  </si>
  <si>
    <t>Składki na ubezpieczenie zdrowotne</t>
  </si>
  <si>
    <t>Zasiłki i pomoc w naturze oraz składki na ubezpieczenie społeczne</t>
  </si>
  <si>
    <t>Dodatki mieszkaniowe</t>
  </si>
  <si>
    <t>Ośrodki pomocy społecznej</t>
  </si>
  <si>
    <t>Usługi opiekuńcze i specjalistyczne usługi opiekuńcze</t>
  </si>
  <si>
    <t>POZOSTAŁE ZADANIA W ZAKRESIE POLITYKI SPOŁECZNEJ</t>
  </si>
  <si>
    <t>EDUKACYJNA OPIEKA WYCHOWAWCZA</t>
  </si>
  <si>
    <t>Świetlice szkolne</t>
  </si>
  <si>
    <t>Pomoc materialna dla uczniów</t>
  </si>
  <si>
    <t>GOSPODARKA KOMUNALNA I OCHRONA ŚRODOWISKA</t>
  </si>
  <si>
    <t>Gospodarka ściekowa i ochrona wód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</si>
  <si>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</si>
  <si>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</si>
  <si>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</si>
  <si>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</si>
  <si>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</si>
  <si>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</si>
  <si>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</si>
  <si>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Zadania w zakresie kultury fizycznej i sportu</t>
  </si>
  <si>
    <t>DOCHODY</t>
  </si>
  <si>
    <t>Wykonanie</t>
  </si>
  <si>
    <t>WYDATKI</t>
  </si>
  <si>
    <t>Podatek leśny</t>
  </si>
  <si>
    <t>0330</t>
  </si>
  <si>
    <t>0460</t>
  </si>
  <si>
    <t>Wpływy z opłaty eksploatacyjnej</t>
  </si>
  <si>
    <t>Dotacja celowa z budżetu dla pozostałych jednostek zaliczanych do sektora finansów publicznych</t>
  </si>
  <si>
    <t>Gospodarka odpadami</t>
  </si>
  <si>
    <t>4530</t>
  </si>
  <si>
    <t>4610</t>
  </si>
  <si>
    <t>01095</t>
  </si>
  <si>
    <t>3020</t>
  </si>
  <si>
    <t xml:space="preserve">OGÓŁEM:   </t>
  </si>
  <si>
    <t>Drogi publiczne gminne</t>
  </si>
  <si>
    <t>Drogi publiczne powiatowe</t>
  </si>
  <si>
    <t>Wydatki osobowe niezaliczone do wynagrodzeń</t>
  </si>
  <si>
    <t>Zakup usług obejmujących wykonanie ekspertyz, analiz i opinii</t>
  </si>
  <si>
    <t>Obiekty sportowe</t>
  </si>
  <si>
    <t>4260</t>
  </si>
  <si>
    <t>4520</t>
  </si>
  <si>
    <t xml:space="preserve">Opłaty na rzecz budżetów jednostek samorządu terytorialnego </t>
  </si>
  <si>
    <t>Odsetki od samorządowych papierów wartościowych lub zaciągniętych przez jednostkę samorządu terytorialnego kredytów i pożyczek</t>
  </si>
  <si>
    <t xml:space="preserve">Dotacje celowe z budżetu na finansowanie lub dofinansowanie kosztów realizacji inwestycji i zakupów inwestycyjnych innych jednostek sektora finansów publicznych </t>
  </si>
  <si>
    <t>Zasiłki stałe</t>
  </si>
  <si>
    <t>0830</t>
  </si>
  <si>
    <t>Wpływy z usług</t>
  </si>
  <si>
    <t>Wpływy i wydatki związane z gromadzeniem środków z opłat i kar za korzystanie ze środowiska</t>
  </si>
  <si>
    <t>Zwalczanie narkomanii</t>
  </si>
  <si>
    <t>01008</t>
  </si>
  <si>
    <t>Melioracje wodne</t>
  </si>
  <si>
    <t>Dochody z najmu i dzierżawy składników majątkowych Skarbu Państwa, jst lub jednostek zaliczanych do sektora finansów publicznych oraz innych umów o podobnym charakterze</t>
  </si>
  <si>
    <t>% wyk.</t>
  </si>
  <si>
    <t xml:space="preserve">Kary i odszkodowania wypłacane na rzecz osób fizycznych </t>
  </si>
  <si>
    <t>Opłaty za administrowanie i czynsze za budynki, loklae i pomieszczenia garażowe</t>
  </si>
  <si>
    <t>6050</t>
  </si>
  <si>
    <t xml:space="preserve">Różne wydatki na rzecz osób fizycznych </t>
  </si>
  <si>
    <t xml:space="preserve">Opłaty za administrowanie i czynsze za budynki, lokale i pomieszczenia </t>
  </si>
  <si>
    <t>Dotacja podmiotowa z budżetu dla niepublicznej jednostki systemu oświaty</t>
  </si>
  <si>
    <t>Dotacje celowe z budżetu jednostki samorządu terytorialnego, udzielone w trybie art.. 221ustawy, na finansowanie lub dofinansowanie zadań zleconych do realizacji organizacjom prowadzącym działalność pożytku publicznego</t>
  </si>
  <si>
    <t>Zadania w zakresie przeciwdziałania przemocy w rodzinie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</si>
  <si>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</si>
  <si>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</si>
  <si>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Dotacje celowe przekazane gminie na zdania bieżące realizowane na podstawie porozumień (umów) między jednostkami samorządu terytorialnego na dofinansowanie własnych zadań bieżących</t>
  </si>
  <si>
    <t>Dotacje celowe w ramach programów finansowanych z udziałem środków europejskich oraz środków o których mowa w art.. 5 ust. 1 pkt 3 oraz ust. 3 pkt 5 i 6 ustawy lub płatności w ramach budżetu środków europejskich</t>
  </si>
  <si>
    <t>Dotacje celowe w ramach programów finansowanych z udziałem środków europejskich oraz środków o których mowa w art. 5 ust. 1 pkt 3 oraz ust. 3 pkt 5 i 6 ustawy lub płatności w ramach budżetu środków europejskich</t>
  </si>
  <si>
    <t>2707</t>
  </si>
  <si>
    <t>2709</t>
  </si>
  <si>
    <t>wpływy z różnych dochodów</t>
  </si>
  <si>
    <t>4017</t>
  </si>
  <si>
    <t>4019</t>
  </si>
  <si>
    <t>4117</t>
  </si>
  <si>
    <t>4119</t>
  </si>
  <si>
    <t>4127</t>
  </si>
  <si>
    <t>4129</t>
  </si>
  <si>
    <t>4307</t>
  </si>
  <si>
    <t>4309</t>
  </si>
  <si>
    <t>Opłaty z tytułu zakupu usług telekomunikacyjnych świadczonych w ruchomej publicznej sieci telefon.</t>
  </si>
  <si>
    <t>Dotacje celowe przekazane gminie na zadania bieżące realizowane na podstawie porozumień (umów) między jednostkami samorządu terytorialnego</t>
  </si>
  <si>
    <t xml:space="preserve">Zakup usług remontowych </t>
  </si>
  <si>
    <t xml:space="preserve">Zwrot dotacji oraz płatności, w tym wykorzysta-nych niezgodnie z przeznaczeniem lub wykorzysta-nych z naruszeniem procedur, o których mowa w art. 184 ustawy, pobranych nienależnie lub w nadmiernej wysokości </t>
  </si>
  <si>
    <t>Zakup usług przez jednostki samorządu terytorial-nego od innych jednostek samorządu terytorialnego</t>
  </si>
  <si>
    <t xml:space="preserve">KULTURA FIZYCZNA </t>
  </si>
  <si>
    <t>Dotacja celowa na pomoc finansową udzielaną między jednostkami samorządu terytorialnego na dofinansowanie własnych zadań inwestycyjnych i zakupów inwestycyjnych</t>
  </si>
  <si>
    <t>Wpływy z innych opłat stanowiących dochody jednostek samorządu terytorialnego na podstawie odrębnych ustaw</t>
  </si>
  <si>
    <t>Opłaty z tytułu zakupu usług telekomunikacyjnych świadczonych w stacjonanej publicznej sieci telefon.</t>
  </si>
  <si>
    <t>Dotacje celowe z budżetu jednostki samorządu terytorialnego, udzielone w trybie art. 221ustawy, na finansowanie lub dofinansowanie zadań zleconych do realizacji organizacjom prowadzącym działalność pożytku publicznego</t>
  </si>
  <si>
    <t>Opłaty z tytułu zakupu usług telekomunikacyjnych świadczonych w stacjonarnej publicznej sieci telefon.</t>
  </si>
  <si>
    <t>Plan na 01.01.2012</t>
  </si>
  <si>
    <t>6207</t>
  </si>
  <si>
    <t>Dotacje celowe w ramach programów finansowanych z udziałem środków europejskich oraz środków, o których mowa w art. 5 ust 1 pkt 3 oraz ust. 3 pkt 5 i 6 ustawy, lub płatności w ramach budżetu środków europejskich</t>
  </si>
  <si>
    <t>2007</t>
  </si>
  <si>
    <t>2009</t>
  </si>
  <si>
    <t>Dzienni opiekunowie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</si>
  <si>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</si>
  <si>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2910</t>
  </si>
  <si>
    <t>Wpływy ze zwrotów dotacji oraz płatności, w tym wykorzystanych niezgodnie z przeznaczeniem lub wykorzystanych z naruszeniem procedur, o których mowa w art.. 184 ustawy, pobranych nienależnie lub w nadmiernej wysokości</t>
  </si>
  <si>
    <t>Wpłaty na PRFON</t>
  </si>
  <si>
    <t>6057</t>
  </si>
  <si>
    <t>6059</t>
  </si>
  <si>
    <t xml:space="preserve">Wynagrodzenia agencyjno-prowizyjne </t>
  </si>
  <si>
    <t>4220</t>
  </si>
  <si>
    <t>4179</t>
  </si>
  <si>
    <t>zakup usług remontowych</t>
  </si>
  <si>
    <t>Dotacje celowe z budżetu na finansowanie lub dofinansowanie kosztów realizacji inwestycji i zakupów inwestycyjnych jednostek nie zaliczanych do sektora finansów publicznych</t>
  </si>
  <si>
    <t>Placówki opiekuńczo-wychowawcze</t>
  </si>
  <si>
    <t>Rodziny zastępcze</t>
  </si>
  <si>
    <t xml:space="preserve">Zakup usług </t>
  </si>
  <si>
    <t>4110</t>
  </si>
  <si>
    <t>4120</t>
  </si>
  <si>
    <t>4170</t>
  </si>
  <si>
    <t>4300</t>
  </si>
  <si>
    <t>PLAN I WYKONANIE DOCHODÓW I WYDATKÓW BUDŻETOWYCH W 2012 ROKU</t>
  </si>
  <si>
    <t>Dotacja celowa otrzymana z tytułu pomocy finansowej udzielanej między jednostkami samorządu terytorialnego na dofinansowanie własnych zadań bieżących</t>
  </si>
  <si>
    <t>0870</t>
  </si>
  <si>
    <t xml:space="preserve">Wpływy ze sprzedaży składników majątkowych </t>
  </si>
  <si>
    <t>Dotacja celowa otrzymana z tytułu pomocy finansowej udzielanej między jednostkami samorządu terytorialnego na dofinansowanie własnych zadań inwestycyjnych i zakupów inwestycyjnych</t>
  </si>
  <si>
    <t>Uzupełnienie subencji ogólnej dla jednostek samorządu terytorialnego</t>
  </si>
  <si>
    <t>Środki na uzupełnienie dochoów gmin</t>
  </si>
  <si>
    <t>2400</t>
  </si>
  <si>
    <t>Wpływy do budżetu pozostałości środków finansowych gromadzonych na wydzielonym rachunku jednostki budżetowej</t>
  </si>
  <si>
    <t>Plan na 31.12.2012</t>
  </si>
  <si>
    <t>4210</t>
  </si>
  <si>
    <t xml:space="preserve">Zakup materiałów i wyposażenia </t>
  </si>
  <si>
    <t>Inne formy pomocy dla uczniów</t>
  </si>
  <si>
    <t>Środki na dofinansowanie własnych zadań bieżących gmin (związków gmin), powiatów (związków powiatów), samorządów województw, pozyskane z innych źródeł</t>
  </si>
  <si>
    <t>Koszty emisji samorządowych papierów wartościowych oraz inne opłaty i prowizje</t>
  </si>
  <si>
    <t>Dotacja celowa z budżetu na finansowanie lub dofinansowanie zadań zleconych do realizacji pozostałym jednostkom nie zaliczanym do sektora finansów publicznych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</si>
</sst>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>
        <color indexed="63"/>
      </bottom>
    </border>
    <border>
      <left/>
      <right/>
      <top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/>
    </xf>
    <xf numFmtId="4" fontId="48" fillId="0" borderId="11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9" fillId="0" borderId="13" xfId="0" applyFont="1" applyBorder="1" applyAlignment="1">
      <alignment/>
    </xf>
    <xf numFmtId="4" fontId="49" fillId="0" borderId="13" xfId="0" applyNumberFormat="1" applyFont="1" applyBorder="1" applyAlignment="1">
      <alignment/>
    </xf>
    <xf numFmtId="4" fontId="49" fillId="0" borderId="14" xfId="0" applyNumberFormat="1" applyFont="1" applyBorder="1" applyAlignment="1">
      <alignment/>
    </xf>
    <xf numFmtId="4" fontId="50" fillId="0" borderId="15" xfId="0" applyNumberFormat="1" applyFont="1" applyBorder="1" applyAlignment="1">
      <alignment/>
    </xf>
    <xf numFmtId="0" fontId="50" fillId="0" borderId="16" xfId="0" applyFont="1" applyBorder="1" applyAlignment="1">
      <alignment/>
    </xf>
    <xf numFmtId="49" fontId="50" fillId="0" borderId="16" xfId="0" applyNumberFormat="1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4" fontId="50" fillId="0" borderId="16" xfId="0" applyNumberFormat="1" applyFont="1" applyBorder="1" applyAlignment="1">
      <alignment/>
    </xf>
    <xf numFmtId="4" fontId="50" fillId="0" borderId="17" xfId="0" applyNumberFormat="1" applyFont="1" applyBorder="1" applyAlignment="1">
      <alignment/>
    </xf>
    <xf numFmtId="4" fontId="50" fillId="0" borderId="18" xfId="0" applyNumberFormat="1" applyFont="1" applyBorder="1" applyAlignment="1">
      <alignment/>
    </xf>
    <xf numFmtId="0" fontId="49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/>
    </xf>
    <xf numFmtId="0" fontId="49" fillId="0" borderId="16" xfId="0" applyFont="1" applyBorder="1" applyAlignment="1">
      <alignment horizontal="left" vertical="center"/>
    </xf>
    <xf numFmtId="4" fontId="49" fillId="0" borderId="16" xfId="0" applyNumberFormat="1" applyFont="1" applyBorder="1" applyAlignment="1">
      <alignment/>
    </xf>
    <xf numFmtId="4" fontId="49" fillId="0" borderId="18" xfId="0" applyNumberFormat="1" applyFont="1" applyBorder="1" applyAlignment="1">
      <alignment/>
    </xf>
    <xf numFmtId="0" fontId="50" fillId="0" borderId="16" xfId="0" applyFont="1" applyBorder="1" applyAlignment="1">
      <alignment horizontal="right" vertical="center"/>
    </xf>
    <xf numFmtId="0" fontId="50" fillId="0" borderId="16" xfId="0" applyFont="1" applyBorder="1" applyAlignment="1">
      <alignment horizontal="left" vertical="center" wrapText="1"/>
    </xf>
    <xf numFmtId="49" fontId="49" fillId="0" borderId="16" xfId="0" applyNumberFormat="1" applyFont="1" applyBorder="1" applyAlignment="1">
      <alignment/>
    </xf>
    <xf numFmtId="0" fontId="49" fillId="0" borderId="16" xfId="0" applyFont="1" applyBorder="1" applyAlignment="1">
      <alignment horizontal="right" vertical="center"/>
    </xf>
    <xf numFmtId="0" fontId="49" fillId="0" borderId="16" xfId="0" applyFont="1" applyBorder="1" applyAlignment="1">
      <alignment horizontal="left" vertical="center" wrapText="1"/>
    </xf>
    <xf numFmtId="4" fontId="49" fillId="0" borderId="17" xfId="0" applyNumberFormat="1" applyFont="1" applyBorder="1" applyAlignment="1">
      <alignment/>
    </xf>
    <xf numFmtId="0" fontId="50" fillId="0" borderId="13" xfId="0" applyFont="1" applyBorder="1" applyAlignment="1">
      <alignment horizontal="left" vertical="center" wrapText="1"/>
    </xf>
    <xf numFmtId="0" fontId="50" fillId="0" borderId="19" xfId="0" applyFont="1" applyBorder="1" applyAlignment="1">
      <alignment vertical="center"/>
    </xf>
    <xf numFmtId="4" fontId="50" fillId="0" borderId="19" xfId="0" applyNumberFormat="1" applyFont="1" applyBorder="1" applyAlignment="1">
      <alignment/>
    </xf>
    <xf numFmtId="4" fontId="50" fillId="0" borderId="2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 vertical="center"/>
    </xf>
    <xf numFmtId="4" fontId="48" fillId="0" borderId="21" xfId="0" applyNumberFormat="1" applyFont="1" applyBorder="1" applyAlignment="1">
      <alignment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left" vertical="center"/>
    </xf>
    <xf numFmtId="4" fontId="49" fillId="0" borderId="22" xfId="0" applyNumberFormat="1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horizontal="left" vertical="center"/>
    </xf>
    <xf numFmtId="4" fontId="50" fillId="0" borderId="13" xfId="0" applyNumberFormat="1" applyFont="1" applyBorder="1" applyAlignment="1">
      <alignment/>
    </xf>
    <xf numFmtId="4" fontId="50" fillId="0" borderId="22" xfId="0" applyNumberFormat="1" applyFont="1" applyBorder="1" applyAlignment="1">
      <alignment/>
    </xf>
    <xf numFmtId="0" fontId="50" fillId="0" borderId="16" xfId="0" applyFont="1" applyBorder="1" applyAlignment="1">
      <alignment horizontal="right"/>
    </xf>
    <xf numFmtId="0" fontId="50" fillId="0" borderId="19" xfId="0" applyFont="1" applyBorder="1" applyAlignment="1">
      <alignment/>
    </xf>
    <xf numFmtId="0" fontId="50" fillId="0" borderId="19" xfId="0" applyFont="1" applyBorder="1" applyAlignment="1">
      <alignment horizontal="right" vertical="center"/>
    </xf>
    <xf numFmtId="0" fontId="50" fillId="0" borderId="19" xfId="0" applyFont="1" applyBorder="1" applyAlignment="1">
      <alignment horizontal="left" vertical="center"/>
    </xf>
    <xf numFmtId="0" fontId="48" fillId="0" borderId="11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6" xfId="0" applyFont="1" applyBorder="1" applyAlignment="1">
      <alignment horizontal="left"/>
    </xf>
    <xf numFmtId="0" fontId="50" fillId="0" borderId="16" xfId="0" applyFont="1" applyBorder="1" applyAlignment="1">
      <alignment horizontal="center" vertical="center"/>
    </xf>
    <xf numFmtId="49" fontId="50" fillId="0" borderId="16" xfId="0" applyNumberFormat="1" applyFont="1" applyBorder="1" applyAlignment="1">
      <alignment horizontal="right" vertical="center"/>
    </xf>
    <xf numFmtId="4" fontId="48" fillId="0" borderId="16" xfId="0" applyNumberFormat="1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4" fontId="48" fillId="0" borderId="17" xfId="0" applyNumberFormat="1" applyFont="1" applyBorder="1" applyAlignment="1">
      <alignment/>
    </xf>
    <xf numFmtId="0" fontId="50" fillId="0" borderId="16" xfId="0" applyFont="1" applyBorder="1" applyAlignment="1">
      <alignment wrapText="1"/>
    </xf>
    <xf numFmtId="0" fontId="50" fillId="0" borderId="16" xfId="0" applyFont="1" applyBorder="1" applyAlignment="1">
      <alignment vertical="center" wrapText="1"/>
    </xf>
    <xf numFmtId="4" fontId="50" fillId="0" borderId="25" xfId="0" applyNumberFormat="1" applyFont="1" applyBorder="1" applyAlignment="1">
      <alignment/>
    </xf>
    <xf numFmtId="0" fontId="49" fillId="0" borderId="16" xfId="0" applyFont="1" applyBorder="1" applyAlignment="1">
      <alignment wrapText="1"/>
    </xf>
    <xf numFmtId="0" fontId="48" fillId="0" borderId="21" xfId="0" applyFont="1" applyBorder="1" applyAlignment="1">
      <alignment/>
    </xf>
    <xf numFmtId="4" fontId="48" fillId="0" borderId="15" xfId="0" applyNumberFormat="1" applyFont="1" applyBorder="1" applyAlignment="1">
      <alignment/>
    </xf>
    <xf numFmtId="4" fontId="48" fillId="0" borderId="13" xfId="0" applyNumberFormat="1" applyFont="1" applyBorder="1" applyAlignment="1">
      <alignment/>
    </xf>
    <xf numFmtId="4" fontId="49" fillId="0" borderId="26" xfId="0" applyNumberFormat="1" applyFont="1" applyBorder="1" applyAlignment="1">
      <alignment/>
    </xf>
    <xf numFmtId="0" fontId="48" fillId="0" borderId="11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4" fontId="50" fillId="0" borderId="26" xfId="0" applyNumberFormat="1" applyFont="1" applyBorder="1" applyAlignment="1">
      <alignment/>
    </xf>
    <xf numFmtId="0" fontId="49" fillId="0" borderId="16" xfId="0" applyFont="1" applyBorder="1" applyAlignment="1">
      <alignment vertical="center"/>
    </xf>
    <xf numFmtId="0" fontId="48" fillId="0" borderId="13" xfId="0" applyFont="1" applyBorder="1" applyAlignment="1">
      <alignment/>
    </xf>
    <xf numFmtId="0" fontId="50" fillId="0" borderId="19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49" fillId="0" borderId="16" xfId="0" applyFont="1" applyBorder="1" applyAlignment="1">
      <alignment vertical="center" wrapText="1"/>
    </xf>
    <xf numFmtId="0" fontId="50" fillId="0" borderId="13" xfId="0" applyFont="1" applyBorder="1" applyAlignment="1">
      <alignment horizontal="right" vertical="center"/>
    </xf>
    <xf numFmtId="0" fontId="50" fillId="0" borderId="13" xfId="0" applyFont="1" applyBorder="1" applyAlignment="1">
      <alignment vertical="center" wrapText="1"/>
    </xf>
    <xf numFmtId="4" fontId="49" fillId="0" borderId="19" xfId="0" applyNumberFormat="1" applyFont="1" applyBorder="1" applyAlignment="1">
      <alignment/>
    </xf>
    <xf numFmtId="0" fontId="49" fillId="0" borderId="27" xfId="0" applyFont="1" applyBorder="1" applyAlignment="1">
      <alignment horizontal="center" vertical="center"/>
    </xf>
    <xf numFmtId="0" fontId="49" fillId="0" borderId="27" xfId="0" applyFont="1" applyBorder="1" applyAlignment="1">
      <alignment/>
    </xf>
    <xf numFmtId="0" fontId="48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0" fontId="49" fillId="0" borderId="19" xfId="0" applyFont="1" applyBorder="1" applyAlignment="1">
      <alignment horizontal="center" vertical="center"/>
    </xf>
    <xf numFmtId="0" fontId="49" fillId="0" borderId="19" xfId="0" applyFont="1" applyBorder="1" applyAlignment="1">
      <alignment/>
    </xf>
    <xf numFmtId="4" fontId="50" fillId="0" borderId="28" xfId="0" applyNumberFormat="1" applyFont="1" applyBorder="1" applyAlignment="1">
      <alignment/>
    </xf>
    <xf numFmtId="0" fontId="49" fillId="0" borderId="27" xfId="0" applyFont="1" applyBorder="1" applyAlignment="1">
      <alignment vertical="center"/>
    </xf>
    <xf numFmtId="0" fontId="50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/>
    </xf>
    <xf numFmtId="4" fontId="50" fillId="0" borderId="19" xfId="0" applyNumberFormat="1" applyFont="1" applyBorder="1" applyAlignment="1">
      <alignment vertical="center"/>
    </xf>
    <xf numFmtId="4" fontId="49" fillId="0" borderId="16" xfId="0" applyNumberFormat="1" applyFont="1" applyBorder="1" applyAlignment="1">
      <alignment vertical="center"/>
    </xf>
    <xf numFmtId="0" fontId="49" fillId="0" borderId="13" xfId="0" applyFont="1" applyBorder="1" applyAlignment="1">
      <alignment vertical="center" wrapText="1"/>
    </xf>
    <xf numFmtId="4" fontId="48" fillId="0" borderId="10" xfId="0" applyNumberFormat="1" applyFont="1" applyBorder="1" applyAlignment="1">
      <alignment vertical="center"/>
    </xf>
    <xf numFmtId="4" fontId="48" fillId="0" borderId="11" xfId="0" applyNumberFormat="1" applyFont="1" applyBorder="1" applyAlignment="1">
      <alignment vertical="center"/>
    </xf>
    <xf numFmtId="4" fontId="48" fillId="0" borderId="21" xfId="0" applyNumberFormat="1" applyFont="1" applyBorder="1" applyAlignment="1">
      <alignment vertical="center"/>
    </xf>
    <xf numFmtId="4" fontId="49" fillId="0" borderId="17" xfId="0" applyNumberFormat="1" applyFont="1" applyBorder="1" applyAlignment="1">
      <alignment vertical="center"/>
    </xf>
    <xf numFmtId="4" fontId="47" fillId="0" borderId="11" xfId="0" applyNumberFormat="1" applyFont="1" applyBorder="1" applyAlignment="1">
      <alignment vertical="center"/>
    </xf>
    <xf numFmtId="4" fontId="50" fillId="0" borderId="16" xfId="0" applyNumberFormat="1" applyFont="1" applyBorder="1" applyAlignment="1">
      <alignment vertical="center"/>
    </xf>
    <xf numFmtId="4" fontId="50" fillId="0" borderId="13" xfId="0" applyNumberFormat="1" applyFont="1" applyBorder="1" applyAlignment="1">
      <alignment vertical="center"/>
    </xf>
    <xf numFmtId="4" fontId="50" fillId="0" borderId="18" xfId="0" applyNumberFormat="1" applyFont="1" applyBorder="1" applyAlignment="1">
      <alignment vertical="center"/>
    </xf>
    <xf numFmtId="4" fontId="49" fillId="0" borderId="18" xfId="0" applyNumberFormat="1" applyFont="1" applyBorder="1" applyAlignment="1">
      <alignment vertical="center"/>
    </xf>
    <xf numFmtId="4" fontId="50" fillId="0" borderId="15" xfId="0" applyNumberFormat="1" applyFont="1" applyBorder="1" applyAlignment="1">
      <alignment vertical="center"/>
    </xf>
    <xf numFmtId="4" fontId="49" fillId="0" borderId="22" xfId="0" applyNumberFormat="1" applyFont="1" applyBorder="1" applyAlignment="1">
      <alignment vertical="center"/>
    </xf>
    <xf numFmtId="4" fontId="49" fillId="0" borderId="13" xfId="0" applyNumberFormat="1" applyFont="1" applyBorder="1" applyAlignment="1">
      <alignment vertical="center"/>
    </xf>
    <xf numFmtId="4" fontId="47" fillId="0" borderId="29" xfId="0" applyNumberFormat="1" applyFont="1" applyBorder="1" applyAlignment="1">
      <alignment vertical="center"/>
    </xf>
    <xf numFmtId="4" fontId="47" fillId="0" borderId="30" xfId="0" applyNumberFormat="1" applyFont="1" applyBorder="1" applyAlignment="1">
      <alignment vertical="center"/>
    </xf>
    <xf numFmtId="4" fontId="50" fillId="0" borderId="31" xfId="0" applyNumberFormat="1" applyFont="1" applyBorder="1" applyAlignment="1">
      <alignment/>
    </xf>
    <xf numFmtId="0" fontId="49" fillId="0" borderId="19" xfId="0" applyFont="1" applyBorder="1" applyAlignment="1">
      <alignment horizontal="right" vertical="center"/>
    </xf>
    <xf numFmtId="0" fontId="49" fillId="0" borderId="19" xfId="0" applyFont="1" applyBorder="1" applyAlignment="1">
      <alignment vertical="center"/>
    </xf>
    <xf numFmtId="0" fontId="49" fillId="0" borderId="19" xfId="0" applyFont="1" applyBorder="1" applyAlignment="1">
      <alignment vertical="center" wrapText="1"/>
    </xf>
    <xf numFmtId="4" fontId="50" fillId="0" borderId="17" xfId="0" applyNumberFormat="1" applyFont="1" applyBorder="1" applyAlignment="1">
      <alignment vertical="center"/>
    </xf>
    <xf numFmtId="4" fontId="48" fillId="0" borderId="16" xfId="0" applyNumberFormat="1" applyFont="1" applyBorder="1" applyAlignment="1">
      <alignment vertical="center"/>
    </xf>
    <xf numFmtId="4" fontId="49" fillId="0" borderId="15" xfId="0" applyNumberFormat="1" applyFont="1" applyBorder="1" applyAlignment="1">
      <alignment vertical="center"/>
    </xf>
    <xf numFmtId="0" fontId="48" fillId="0" borderId="10" xfId="0" applyFont="1" applyBorder="1" applyAlignment="1">
      <alignment horizontal="left" vertical="center" wrapText="1"/>
    </xf>
    <xf numFmtId="4" fontId="48" fillId="0" borderId="12" xfId="0" applyNumberFormat="1" applyFont="1" applyBorder="1" applyAlignment="1">
      <alignment vertical="center"/>
    </xf>
    <xf numFmtId="0" fontId="48" fillId="0" borderId="16" xfId="0" applyFont="1" applyBorder="1" applyAlignment="1">
      <alignment horizontal="center" vertical="center"/>
    </xf>
    <xf numFmtId="4" fontId="50" fillId="0" borderId="11" xfId="0" applyNumberFormat="1" applyFont="1" applyBorder="1" applyAlignment="1">
      <alignment/>
    </xf>
    <xf numFmtId="49" fontId="49" fillId="0" borderId="13" xfId="0" applyNumberFormat="1" applyFont="1" applyBorder="1" applyAlignment="1">
      <alignment horizontal="center" vertical="center"/>
    </xf>
    <xf numFmtId="4" fontId="50" fillId="0" borderId="26" xfId="0" applyNumberFormat="1" applyFont="1" applyBorder="1" applyAlignment="1">
      <alignment vertical="center"/>
    </xf>
    <xf numFmtId="0" fontId="50" fillId="0" borderId="0" xfId="0" applyFont="1" applyBorder="1" applyAlignment="1">
      <alignment horizontal="right" vertical="center"/>
    </xf>
    <xf numFmtId="4" fontId="49" fillId="0" borderId="26" xfId="0" applyNumberFormat="1" applyFont="1" applyBorder="1" applyAlignment="1">
      <alignment vertical="center"/>
    </xf>
    <xf numFmtId="4" fontId="50" fillId="0" borderId="14" xfId="0" applyNumberFormat="1" applyFont="1" applyBorder="1" applyAlignment="1">
      <alignment vertical="center"/>
    </xf>
    <xf numFmtId="4" fontId="48" fillId="0" borderId="32" xfId="0" applyNumberFormat="1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4" fontId="50" fillId="0" borderId="33" xfId="0" applyNumberFormat="1" applyFont="1" applyBorder="1" applyAlignment="1">
      <alignment/>
    </xf>
    <xf numFmtId="4" fontId="49" fillId="0" borderId="14" xfId="0" applyNumberFormat="1" applyFont="1" applyBorder="1" applyAlignment="1">
      <alignment vertical="center"/>
    </xf>
    <xf numFmtId="4" fontId="49" fillId="0" borderId="34" xfId="0" applyNumberFormat="1" applyFont="1" applyBorder="1" applyAlignment="1">
      <alignment vertical="center"/>
    </xf>
    <xf numFmtId="4" fontId="49" fillId="0" borderId="19" xfId="0" applyNumberFormat="1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0" fontId="50" fillId="0" borderId="31" xfId="0" applyFont="1" applyBorder="1" applyAlignment="1">
      <alignment vertical="center" wrapText="1"/>
    </xf>
    <xf numFmtId="4" fontId="50" fillId="0" borderId="0" xfId="0" applyNumberFormat="1" applyFont="1" applyBorder="1" applyAlignment="1">
      <alignment vertical="center"/>
    </xf>
    <xf numFmtId="0" fontId="50" fillId="0" borderId="31" xfId="0" applyFont="1" applyBorder="1" applyAlignment="1">
      <alignment vertical="center"/>
    </xf>
    <xf numFmtId="0" fontId="50" fillId="0" borderId="31" xfId="0" applyFont="1" applyBorder="1" applyAlignment="1">
      <alignment/>
    </xf>
    <xf numFmtId="0" fontId="50" fillId="0" borderId="13" xfId="0" applyFont="1" applyBorder="1" applyAlignment="1">
      <alignment/>
    </xf>
    <xf numFmtId="0" fontId="49" fillId="0" borderId="16" xfId="0" applyFont="1" applyBorder="1" applyAlignment="1">
      <alignment horizontal="center" vertical="center"/>
    </xf>
    <xf numFmtId="4" fontId="49" fillId="0" borderId="20" xfId="0" applyNumberFormat="1" applyFont="1" applyBorder="1" applyAlignment="1">
      <alignment vertical="center"/>
    </xf>
    <xf numFmtId="0" fontId="50" fillId="0" borderId="16" xfId="0" applyFont="1" applyBorder="1" applyAlignment="1">
      <alignment horizontal="left" wrapText="1"/>
    </xf>
    <xf numFmtId="4" fontId="50" fillId="0" borderId="35" xfId="0" applyNumberFormat="1" applyFont="1" applyBorder="1" applyAlignment="1">
      <alignment vertical="center"/>
    </xf>
    <xf numFmtId="4" fontId="50" fillId="0" borderId="22" xfId="0" applyNumberFormat="1" applyFont="1" applyBorder="1" applyAlignment="1">
      <alignment vertical="center"/>
    </xf>
    <xf numFmtId="0" fontId="50" fillId="0" borderId="36" xfId="0" applyFont="1" applyBorder="1" applyAlignment="1">
      <alignment/>
    </xf>
    <xf numFmtId="0" fontId="50" fillId="0" borderId="31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/>
    </xf>
    <xf numFmtId="0" fontId="50" fillId="0" borderId="18" xfId="0" applyFont="1" applyBorder="1" applyAlignment="1">
      <alignment horizontal="right" vertical="center"/>
    </xf>
    <xf numFmtId="49" fontId="50" fillId="0" borderId="18" xfId="0" applyNumberFormat="1" applyFont="1" applyBorder="1" applyAlignment="1">
      <alignment horizontal="left" vertical="center"/>
    </xf>
    <xf numFmtId="0" fontId="50" fillId="0" borderId="37" xfId="0" applyFont="1" applyBorder="1" applyAlignment="1">
      <alignment horizontal="right" vertical="center"/>
    </xf>
    <xf numFmtId="0" fontId="51" fillId="0" borderId="0" xfId="0" applyFont="1" applyAlignment="1">
      <alignment vertical="center" wrapText="1"/>
    </xf>
    <xf numFmtId="4" fontId="50" fillId="0" borderId="16" xfId="0" applyNumberFormat="1" applyFont="1" applyBorder="1" applyAlignment="1">
      <alignment/>
    </xf>
    <xf numFmtId="0" fontId="51" fillId="0" borderId="0" xfId="0" applyFont="1" applyAlignment="1">
      <alignment wrapText="1"/>
    </xf>
    <xf numFmtId="4" fontId="50" fillId="0" borderId="17" xfId="0" applyNumberFormat="1" applyFont="1" applyBorder="1" applyAlignment="1">
      <alignment/>
    </xf>
    <xf numFmtId="4" fontId="49" fillId="0" borderId="27" xfId="0" applyNumberFormat="1" applyFont="1" applyBorder="1" applyAlignment="1">
      <alignment vertical="center"/>
    </xf>
    <xf numFmtId="4" fontId="49" fillId="0" borderId="38" xfId="0" applyNumberFormat="1" applyFont="1" applyBorder="1" applyAlignment="1">
      <alignment vertical="center"/>
    </xf>
    <xf numFmtId="4" fontId="50" fillId="0" borderId="38" xfId="0" applyNumberFormat="1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1" fillId="0" borderId="16" xfId="0" applyFont="1" applyBorder="1" applyAlignment="1">
      <alignment vertical="center" wrapText="1"/>
    </xf>
    <xf numFmtId="0" fontId="49" fillId="0" borderId="31" xfId="0" applyFont="1" applyBorder="1" applyAlignment="1">
      <alignment horizontal="center" vertical="center"/>
    </xf>
    <xf numFmtId="0" fontId="50" fillId="0" borderId="19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8" xfId="0" applyFont="1" applyBorder="1" applyAlignment="1">
      <alignment horizontal="left" vertical="center"/>
    </xf>
    <xf numFmtId="0" fontId="50" fillId="0" borderId="38" xfId="0" applyFont="1" applyBorder="1" applyAlignment="1">
      <alignment horizontal="right" vertical="center"/>
    </xf>
    <xf numFmtId="4" fontId="50" fillId="0" borderId="31" xfId="0" applyNumberFormat="1" applyFont="1" applyBorder="1" applyAlignment="1">
      <alignment vertical="center"/>
    </xf>
    <xf numFmtId="4" fontId="50" fillId="0" borderId="0" xfId="0" applyNumberFormat="1" applyFont="1" applyBorder="1" applyAlignment="1">
      <alignment/>
    </xf>
    <xf numFmtId="0" fontId="49" fillId="0" borderId="19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49" fillId="0" borderId="16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/>
    </xf>
    <xf numFmtId="4" fontId="50" fillId="0" borderId="39" xfId="0" applyNumberFormat="1" applyFont="1" applyBorder="1" applyAlignment="1">
      <alignment/>
    </xf>
    <xf numFmtId="4" fontId="50" fillId="0" borderId="20" xfId="0" applyNumberFormat="1" applyFont="1" applyBorder="1" applyAlignment="1">
      <alignment vertical="center"/>
    </xf>
    <xf numFmtId="4" fontId="48" fillId="0" borderId="40" xfId="0" applyNumberFormat="1" applyFont="1" applyBorder="1" applyAlignment="1">
      <alignment vertical="center"/>
    </xf>
    <xf numFmtId="49" fontId="50" fillId="0" borderId="18" xfId="0" applyNumberFormat="1" applyFont="1" applyBorder="1" applyAlignment="1">
      <alignment horizontal="right" vertical="center"/>
    </xf>
    <xf numFmtId="49" fontId="50" fillId="0" borderId="38" xfId="0" applyNumberFormat="1" applyFont="1" applyBorder="1" applyAlignment="1">
      <alignment horizontal="right" vertical="center"/>
    </xf>
    <xf numFmtId="0" fontId="50" fillId="0" borderId="31" xfId="0" applyFont="1" applyBorder="1" applyAlignment="1">
      <alignment/>
    </xf>
    <xf numFmtId="0" fontId="50" fillId="0" borderId="22" xfId="0" applyFont="1" applyBorder="1" applyAlignment="1">
      <alignment horizontal="left" vertical="center"/>
    </xf>
    <xf numFmtId="49" fontId="50" fillId="0" borderId="22" xfId="0" applyNumberFormat="1" applyFont="1" applyBorder="1" applyAlignment="1">
      <alignment horizontal="left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4" fontId="50" fillId="0" borderId="22" xfId="0" applyNumberFormat="1" applyFont="1" applyBorder="1" applyAlignment="1">
      <alignment horizontal="right" vertical="center" wrapText="1"/>
    </xf>
    <xf numFmtId="4" fontId="50" fillId="0" borderId="13" xfId="0" applyNumberFormat="1" applyFont="1" applyBorder="1" applyAlignment="1">
      <alignment horizontal="right" vertical="center" wrapText="1"/>
    </xf>
    <xf numFmtId="4" fontId="50" fillId="0" borderId="13" xfId="0" applyNumberFormat="1" applyFont="1" applyBorder="1" applyAlignment="1">
      <alignment horizontal="right" vertical="center"/>
    </xf>
    <xf numFmtId="0" fontId="47" fillId="0" borderId="3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9" fillId="0" borderId="19" xfId="0" applyNumberFormat="1" applyFont="1" applyBorder="1" applyAlignment="1">
      <alignment/>
    </xf>
    <xf numFmtId="49" fontId="49" fillId="0" borderId="31" xfId="0" applyNumberFormat="1" applyFont="1" applyBorder="1" applyAlignment="1">
      <alignment/>
    </xf>
    <xf numFmtId="49" fontId="49" fillId="0" borderId="41" xfId="0" applyNumberFormat="1" applyFont="1" applyBorder="1" applyAlignment="1">
      <alignment/>
    </xf>
    <xf numFmtId="0" fontId="49" fillId="0" borderId="41" xfId="0" applyFont="1" applyBorder="1" applyAlignment="1">
      <alignment vertical="center"/>
    </xf>
    <xf numFmtId="4" fontId="50" fillId="0" borderId="31" xfId="0" applyNumberFormat="1" applyFont="1" applyBorder="1" applyAlignment="1">
      <alignment/>
    </xf>
    <xf numFmtId="4" fontId="50" fillId="0" borderId="13" xfId="0" applyNumberFormat="1" applyFont="1" applyBorder="1" applyAlignment="1">
      <alignment/>
    </xf>
    <xf numFmtId="49" fontId="49" fillId="0" borderId="31" xfId="0" applyNumberFormat="1" applyFont="1" applyBorder="1" applyAlignment="1">
      <alignment vertical="center"/>
    </xf>
    <xf numFmtId="4" fontId="49" fillId="0" borderId="31" xfId="0" applyNumberFormat="1" applyFont="1" applyBorder="1" applyAlignment="1">
      <alignment/>
    </xf>
    <xf numFmtId="4" fontId="49" fillId="0" borderId="13" xfId="0" applyNumberFormat="1" applyFont="1" applyBorder="1" applyAlignment="1">
      <alignment/>
    </xf>
    <xf numFmtId="4" fontId="48" fillId="0" borderId="13" xfId="0" applyNumberFormat="1" applyFont="1" applyBorder="1" applyAlignment="1">
      <alignment vertical="center"/>
    </xf>
    <xf numFmtId="4" fontId="49" fillId="0" borderId="42" xfId="0" applyNumberFormat="1" applyFont="1" applyBorder="1" applyAlignment="1">
      <alignment vertical="center"/>
    </xf>
    <xf numFmtId="4" fontId="50" fillId="0" borderId="43" xfId="0" applyNumberFormat="1" applyFont="1" applyBorder="1" applyAlignment="1">
      <alignment vertical="center"/>
    </xf>
    <xf numFmtId="4" fontId="49" fillId="0" borderId="40" xfId="0" applyNumberFormat="1" applyFont="1" applyBorder="1" applyAlignment="1">
      <alignment vertical="center"/>
    </xf>
    <xf numFmtId="4" fontId="49" fillId="0" borderId="44" xfId="0" applyNumberFormat="1" applyFont="1" applyBorder="1" applyAlignment="1">
      <alignment vertical="center"/>
    </xf>
    <xf numFmtId="4" fontId="48" fillId="0" borderId="17" xfId="0" applyNumberFormat="1" applyFont="1" applyBorder="1" applyAlignment="1">
      <alignment vertical="center"/>
    </xf>
    <xf numFmtId="4" fontId="47" fillId="0" borderId="16" xfId="0" applyNumberFormat="1" applyFont="1" applyBorder="1" applyAlignment="1">
      <alignment vertical="center"/>
    </xf>
    <xf numFmtId="4" fontId="47" fillId="0" borderId="12" xfId="0" applyNumberFormat="1" applyFont="1" applyBorder="1" applyAlignment="1">
      <alignment vertical="center"/>
    </xf>
    <xf numFmtId="4" fontId="47" fillId="0" borderId="45" xfId="0" applyNumberFormat="1" applyFont="1" applyBorder="1" applyAlignment="1">
      <alignment vertical="center"/>
    </xf>
    <xf numFmtId="4" fontId="50" fillId="0" borderId="46" xfId="0" applyNumberFormat="1" applyFont="1" applyBorder="1" applyAlignment="1">
      <alignment vertical="center"/>
    </xf>
    <xf numFmtId="4" fontId="49" fillId="0" borderId="47" xfId="0" applyNumberFormat="1" applyFont="1" applyBorder="1" applyAlignment="1">
      <alignment vertical="center"/>
    </xf>
    <xf numFmtId="4" fontId="48" fillId="0" borderId="45" xfId="0" applyNumberFormat="1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4" fontId="50" fillId="0" borderId="35" xfId="0" applyNumberFormat="1" applyFont="1" applyBorder="1" applyAlignment="1">
      <alignment/>
    </xf>
    <xf numFmtId="49" fontId="50" fillId="0" borderId="19" xfId="0" applyNumberFormat="1" applyFont="1" applyBorder="1" applyAlignment="1">
      <alignment horizontal="right" vertical="center"/>
    </xf>
    <xf numFmtId="0" fontId="50" fillId="0" borderId="19" xfId="0" applyFont="1" applyBorder="1" applyAlignment="1">
      <alignment wrapText="1"/>
    </xf>
    <xf numFmtId="4" fontId="48" fillId="0" borderId="14" xfId="0" applyNumberFormat="1" applyFont="1" applyBorder="1" applyAlignment="1">
      <alignment vertical="center"/>
    </xf>
    <xf numFmtId="4" fontId="48" fillId="0" borderId="27" xfId="0" applyNumberFormat="1" applyFont="1" applyBorder="1" applyAlignment="1">
      <alignment vertical="center"/>
    </xf>
    <xf numFmtId="4" fontId="49" fillId="0" borderId="31" xfId="0" applyNumberFormat="1" applyFont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50" fillId="0" borderId="18" xfId="0" applyFont="1" applyBorder="1" applyAlignment="1">
      <alignment vertical="center"/>
    </xf>
    <xf numFmtId="4" fontId="50" fillId="0" borderId="42" xfId="0" applyNumberFormat="1" applyFont="1" applyBorder="1" applyAlignment="1">
      <alignment horizontal="right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2" fillId="0" borderId="16" xfId="0" applyFont="1" applyBorder="1" applyAlignment="1">
      <alignment vertical="center" wrapText="1"/>
    </xf>
    <xf numFmtId="49" fontId="49" fillId="0" borderId="39" xfId="0" applyNumberFormat="1" applyFont="1" applyBorder="1" applyAlignment="1">
      <alignment vertical="center"/>
    </xf>
    <xf numFmtId="0" fontId="50" fillId="0" borderId="39" xfId="0" applyFont="1" applyBorder="1" applyAlignment="1">
      <alignment vertical="center"/>
    </xf>
    <xf numFmtId="0" fontId="49" fillId="0" borderId="39" xfId="0" applyFont="1" applyBorder="1" applyAlignment="1">
      <alignment vertical="center"/>
    </xf>
    <xf numFmtId="49" fontId="50" fillId="0" borderId="16" xfId="0" applyNumberFormat="1" applyFont="1" applyBorder="1" applyAlignment="1">
      <alignment/>
    </xf>
    <xf numFmtId="4" fontId="49" fillId="0" borderId="35" xfId="0" applyNumberFormat="1" applyFont="1" applyBorder="1" applyAlignment="1">
      <alignment vertical="center"/>
    </xf>
    <xf numFmtId="4" fontId="49" fillId="0" borderId="39" xfId="0" applyNumberFormat="1" applyFont="1" applyBorder="1" applyAlignment="1">
      <alignment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4" fontId="49" fillId="0" borderId="13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4" fontId="4" fillId="0" borderId="30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51" fillId="0" borderId="46" xfId="0" applyFont="1" applyBorder="1" applyAlignment="1">
      <alignment vertical="center" wrapText="1"/>
    </xf>
    <xf numFmtId="4" fontId="50" fillId="0" borderId="47" xfId="0" applyNumberFormat="1" applyFont="1" applyBorder="1" applyAlignment="1">
      <alignment vertical="center"/>
    </xf>
    <xf numFmtId="4" fontId="49" fillId="0" borderId="22" xfId="0" applyNumberFormat="1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0" fillId="0" borderId="39" xfId="0" applyFont="1" applyBorder="1" applyAlignment="1">
      <alignment/>
    </xf>
    <xf numFmtId="4" fontId="48" fillId="0" borderId="44" xfId="0" applyNumberFormat="1" applyFont="1" applyBorder="1" applyAlignment="1">
      <alignment vertical="center"/>
    </xf>
    <xf numFmtId="4" fontId="48" fillId="0" borderId="22" xfId="0" applyNumberFormat="1" applyFont="1" applyBorder="1" applyAlignment="1">
      <alignment vertical="center"/>
    </xf>
    <xf numFmtId="4" fontId="48" fillId="0" borderId="15" xfId="0" applyNumberFormat="1" applyFont="1" applyBorder="1" applyAlignment="1">
      <alignment vertical="center"/>
    </xf>
    <xf numFmtId="49" fontId="50" fillId="0" borderId="13" xfId="0" applyNumberFormat="1" applyFont="1" applyBorder="1" applyAlignment="1">
      <alignment vertical="center"/>
    </xf>
    <xf numFmtId="0" fontId="50" fillId="0" borderId="48" xfId="0" applyFont="1" applyBorder="1" applyAlignment="1">
      <alignment vertical="center" wrapText="1"/>
    </xf>
    <xf numFmtId="0" fontId="49" fillId="0" borderId="19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4" fontId="50" fillId="0" borderId="41" xfId="0" applyNumberFormat="1" applyFont="1" applyBorder="1" applyAlignment="1">
      <alignment horizontal="center"/>
    </xf>
    <xf numFmtId="0" fontId="50" fillId="0" borderId="3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4" fontId="49" fillId="0" borderId="49" xfId="0" applyNumberFormat="1" applyFont="1" applyBorder="1" applyAlignment="1">
      <alignment vertical="center"/>
    </xf>
    <xf numFmtId="4" fontId="49" fillId="0" borderId="50" xfId="0" applyNumberFormat="1" applyFont="1" applyBorder="1" applyAlignment="1">
      <alignment vertical="center"/>
    </xf>
    <xf numFmtId="0" fontId="50" fillId="0" borderId="39" xfId="0" applyFont="1" applyBorder="1" applyAlignment="1">
      <alignment vertical="center" wrapText="1"/>
    </xf>
    <xf numFmtId="49" fontId="50" fillId="0" borderId="13" xfId="0" applyNumberFormat="1" applyFont="1" applyBorder="1" applyAlignment="1">
      <alignment horizontal="left" vertical="center"/>
    </xf>
    <xf numFmtId="0" fontId="50" fillId="0" borderId="39" xfId="0" applyFont="1" applyBorder="1" applyAlignment="1">
      <alignment horizontal="right" vertical="center"/>
    </xf>
    <xf numFmtId="0" fontId="50" fillId="0" borderId="50" xfId="0" applyFont="1" applyBorder="1" applyAlignment="1">
      <alignment horizontal="right" vertical="center"/>
    </xf>
    <xf numFmtId="4" fontId="48" fillId="0" borderId="51" xfId="0" applyNumberFormat="1" applyFont="1" applyBorder="1" applyAlignment="1">
      <alignment vertical="center"/>
    </xf>
    <xf numFmtId="0" fontId="50" fillId="0" borderId="14" xfId="0" applyFont="1" applyBorder="1" applyAlignment="1">
      <alignment/>
    </xf>
    <xf numFmtId="0" fontId="48" fillId="0" borderId="51" xfId="0" applyFont="1" applyBorder="1" applyAlignment="1">
      <alignment/>
    </xf>
    <xf numFmtId="4" fontId="48" fillId="0" borderId="52" xfId="0" applyNumberFormat="1" applyFont="1" applyBorder="1" applyAlignment="1">
      <alignment vertical="center"/>
    </xf>
    <xf numFmtId="0" fontId="49" fillId="0" borderId="22" xfId="0" applyFont="1" applyBorder="1" applyAlignment="1">
      <alignment/>
    </xf>
    <xf numFmtId="0" fontId="49" fillId="0" borderId="53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4" fontId="48" fillId="0" borderId="54" xfId="0" applyNumberFormat="1" applyFont="1" applyBorder="1" applyAlignment="1">
      <alignment vertical="center"/>
    </xf>
    <xf numFmtId="4" fontId="49" fillId="0" borderId="55" xfId="0" applyNumberFormat="1" applyFont="1" applyBorder="1" applyAlignment="1">
      <alignment vertical="center"/>
    </xf>
    <xf numFmtId="4" fontId="49" fillId="0" borderId="46" xfId="0" applyNumberFormat="1" applyFont="1" applyBorder="1" applyAlignment="1">
      <alignment vertical="center"/>
    </xf>
    <xf numFmtId="4" fontId="49" fillId="0" borderId="56" xfId="0" applyNumberFormat="1" applyFont="1" applyBorder="1" applyAlignment="1">
      <alignment vertical="center"/>
    </xf>
    <xf numFmtId="0" fontId="50" fillId="0" borderId="14" xfId="0" applyFont="1" applyBorder="1" applyAlignment="1">
      <alignment horizontal="right" vertical="center"/>
    </xf>
    <xf numFmtId="0" fontId="49" fillId="0" borderId="43" xfId="0" applyFont="1" applyBorder="1" applyAlignment="1">
      <alignment vertical="center"/>
    </xf>
    <xf numFmtId="4" fontId="50" fillId="0" borderId="57" xfId="0" applyNumberFormat="1" applyFont="1" applyBorder="1" applyAlignment="1">
      <alignment/>
    </xf>
    <xf numFmtId="4" fontId="50" fillId="0" borderId="43" xfId="0" applyNumberFormat="1" applyFont="1" applyBorder="1" applyAlignment="1">
      <alignment/>
    </xf>
    <xf numFmtId="0" fontId="50" fillId="0" borderId="58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 wrapText="1"/>
    </xf>
    <xf numFmtId="49" fontId="50" fillId="0" borderId="0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vertical="center"/>
    </xf>
    <xf numFmtId="49" fontId="49" fillId="0" borderId="13" xfId="0" applyNumberFormat="1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4" fontId="48" fillId="0" borderId="0" xfId="0" applyNumberFormat="1" applyFont="1" applyBorder="1" applyAlignment="1">
      <alignment/>
    </xf>
    <xf numFmtId="4" fontId="49" fillId="0" borderId="0" xfId="0" applyNumberFormat="1" applyFont="1" applyBorder="1" applyAlignment="1">
      <alignment vertical="center"/>
    </xf>
    <xf numFmtId="4" fontId="49" fillId="0" borderId="0" xfId="0" applyNumberFormat="1" applyFont="1" applyBorder="1" applyAlignment="1">
      <alignment/>
    </xf>
    <xf numFmtId="0" fontId="49" fillId="0" borderId="26" xfId="0" applyFont="1" applyBorder="1" applyAlignment="1">
      <alignment horizontal="center" vertical="center"/>
    </xf>
    <xf numFmtId="4" fontId="48" fillId="0" borderId="0" xfId="0" applyNumberFormat="1" applyFont="1" applyBorder="1" applyAlignment="1">
      <alignment vertical="center"/>
    </xf>
    <xf numFmtId="0" fontId="49" fillId="0" borderId="31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/>
    </xf>
    <xf numFmtId="49" fontId="49" fillId="0" borderId="19" xfId="0" applyNumberFormat="1" applyFont="1" applyBorder="1" applyAlignment="1">
      <alignment/>
    </xf>
    <xf numFmtId="4" fontId="50" fillId="0" borderId="57" xfId="0" applyNumberFormat="1" applyFont="1" applyBorder="1" applyAlignment="1">
      <alignment vertical="center"/>
    </xf>
    <xf numFmtId="4" fontId="49" fillId="0" borderId="13" xfId="0" applyNumberFormat="1" applyFont="1" applyBorder="1" applyAlignment="1">
      <alignment horizontal="right" vertical="center" wrapText="1"/>
    </xf>
    <xf numFmtId="49" fontId="49" fillId="0" borderId="0" xfId="0" applyNumberFormat="1" applyFont="1" applyBorder="1" applyAlignment="1">
      <alignment/>
    </xf>
    <xf numFmtId="49" fontId="49" fillId="0" borderId="13" xfId="0" applyNumberFormat="1" applyFont="1" applyBorder="1" applyAlignment="1">
      <alignment/>
    </xf>
    <xf numFmtId="4" fontId="49" fillId="0" borderId="13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horizontal="right"/>
    </xf>
    <xf numFmtId="0" fontId="50" fillId="0" borderId="27" xfId="0" applyFont="1" applyBorder="1" applyAlignment="1">
      <alignment horizontal="right" vertical="center"/>
    </xf>
    <xf numFmtId="0" fontId="50" fillId="0" borderId="27" xfId="0" applyFont="1" applyBorder="1" applyAlignment="1">
      <alignment horizontal="left" vertical="center"/>
    </xf>
    <xf numFmtId="4" fontId="50" fillId="0" borderId="27" xfId="0" applyNumberFormat="1" applyFont="1" applyBorder="1" applyAlignment="1">
      <alignment/>
    </xf>
    <xf numFmtId="4" fontId="50" fillId="0" borderId="40" xfId="0" applyNumberFormat="1" applyFont="1" applyBorder="1" applyAlignment="1">
      <alignment/>
    </xf>
    <xf numFmtId="4" fontId="50" fillId="0" borderId="34" xfId="0" applyNumberFormat="1" applyFont="1" applyBorder="1" applyAlignment="1">
      <alignment/>
    </xf>
    <xf numFmtId="0" fontId="49" fillId="0" borderId="57" xfId="0" applyFont="1" applyBorder="1" applyAlignment="1">
      <alignment vertical="center"/>
    </xf>
    <xf numFmtId="0" fontId="50" fillId="0" borderId="43" xfId="0" applyFont="1" applyBorder="1" applyAlignment="1">
      <alignment horizontal="left" vertical="center"/>
    </xf>
    <xf numFmtId="0" fontId="48" fillId="0" borderId="50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/>
    </xf>
    <xf numFmtId="0" fontId="50" fillId="0" borderId="14" xfId="0" applyFont="1" applyBorder="1" applyAlignment="1">
      <alignment vertical="center" wrapText="1"/>
    </xf>
    <xf numFmtId="49" fontId="50" fillId="0" borderId="0" xfId="0" applyNumberFormat="1" applyFont="1" applyBorder="1" applyAlignment="1">
      <alignment/>
    </xf>
    <xf numFmtId="0" fontId="49" fillId="0" borderId="31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0" borderId="0" xfId="0" applyFont="1" applyBorder="1" applyAlignment="1">
      <alignment horizontal="left" vertical="center"/>
    </xf>
    <xf numFmtId="4" fontId="49" fillId="0" borderId="0" xfId="0" applyNumberFormat="1" applyFont="1" applyBorder="1" applyAlignment="1">
      <alignment horizontal="right" vertical="center"/>
    </xf>
    <xf numFmtId="0" fontId="49" fillId="0" borderId="14" xfId="0" applyFont="1" applyBorder="1" applyAlignment="1">
      <alignment vertical="center"/>
    </xf>
    <xf numFmtId="49" fontId="50" fillId="0" borderId="0" xfId="0" applyNumberFormat="1" applyFont="1" applyBorder="1" applyAlignment="1">
      <alignment horizontal="right" vertical="center"/>
    </xf>
    <xf numFmtId="0" fontId="49" fillId="0" borderId="14" xfId="0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4" fontId="49" fillId="0" borderId="48" xfId="0" applyNumberFormat="1" applyFont="1" applyBorder="1" applyAlignment="1">
      <alignment vertical="center"/>
    </xf>
    <xf numFmtId="0" fontId="49" fillId="0" borderId="14" xfId="0" applyFont="1" applyBorder="1" applyAlignment="1">
      <alignment/>
    </xf>
    <xf numFmtId="49" fontId="50" fillId="0" borderId="14" xfId="0" applyNumberFormat="1" applyFont="1" applyBorder="1" applyAlignment="1">
      <alignment/>
    </xf>
    <xf numFmtId="0" fontId="50" fillId="0" borderId="14" xfId="0" applyFont="1" applyBorder="1" applyAlignment="1">
      <alignment vertical="center"/>
    </xf>
    <xf numFmtId="0" fontId="50" fillId="0" borderId="19" xfId="0" applyFont="1" applyBorder="1" applyAlignment="1">
      <alignment horizontal="center" vertical="center"/>
    </xf>
    <xf numFmtId="4" fontId="49" fillId="0" borderId="16" xfId="0" applyNumberFormat="1" applyFont="1" applyBorder="1" applyAlignment="1">
      <alignment horizontal="right" vertical="center"/>
    </xf>
    <xf numFmtId="0" fontId="49" fillId="0" borderId="19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4" fontId="49" fillId="0" borderId="51" xfId="0" applyNumberFormat="1" applyFont="1" applyBorder="1" applyAlignment="1">
      <alignment vertical="center"/>
    </xf>
    <xf numFmtId="4" fontId="50" fillId="0" borderId="40" xfId="0" applyNumberFormat="1" applyFont="1" applyBorder="1" applyAlignment="1">
      <alignment vertical="center"/>
    </xf>
    <xf numFmtId="0" fontId="47" fillId="0" borderId="23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47" fillId="0" borderId="60" xfId="0" applyFont="1" applyBorder="1" applyAlignment="1">
      <alignment horizontal="center" vertical="center" wrapText="1"/>
    </xf>
    <xf numFmtId="0" fontId="47" fillId="0" borderId="61" xfId="0" applyFont="1" applyBorder="1" applyAlignment="1">
      <alignment horizontal="center" vertical="center" wrapText="1"/>
    </xf>
    <xf numFmtId="0" fontId="47" fillId="0" borderId="62" xfId="0" applyFont="1" applyBorder="1" applyAlignment="1">
      <alignment horizontal="center" vertical="center"/>
    </xf>
    <xf numFmtId="0" fontId="47" fillId="0" borderId="63" xfId="0" applyFont="1" applyBorder="1" applyAlignment="1">
      <alignment horizontal="center" vertical="center"/>
    </xf>
    <xf numFmtId="0" fontId="47" fillId="0" borderId="64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7" fillId="0" borderId="65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/>
    </xf>
    <xf numFmtId="0" fontId="50" fillId="0" borderId="3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7" fillId="0" borderId="66" xfId="0" applyFont="1" applyBorder="1" applyAlignment="1">
      <alignment horizontal="right" vertical="center"/>
    </xf>
    <xf numFmtId="0" fontId="47" fillId="0" borderId="58" xfId="0" applyFont="1" applyBorder="1" applyAlignment="1">
      <alignment horizontal="right" vertical="center"/>
    </xf>
    <xf numFmtId="0" fontId="47" fillId="0" borderId="32" xfId="0" applyFont="1" applyBorder="1" applyAlignment="1">
      <alignment horizontal="right" vertical="center"/>
    </xf>
    <xf numFmtId="0" fontId="53" fillId="0" borderId="67" xfId="0" applyFont="1" applyBorder="1" applyAlignment="1">
      <alignment horizontal="center" vertical="center"/>
    </xf>
    <xf numFmtId="0" fontId="54" fillId="0" borderId="67" xfId="0" applyFont="1" applyBorder="1" applyAlignment="1">
      <alignment horizontal="center" vertical="center"/>
    </xf>
    <xf numFmtId="4" fontId="50" fillId="0" borderId="19" xfId="0" applyNumberFormat="1" applyFont="1" applyBorder="1" applyAlignment="1">
      <alignment horizontal="center" vertical="center"/>
    </xf>
    <xf numFmtId="4" fontId="50" fillId="0" borderId="13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4" fontId="50" fillId="0" borderId="31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right" vertical="center"/>
    </xf>
    <xf numFmtId="0" fontId="47" fillId="0" borderId="21" xfId="0" applyFont="1" applyBorder="1" applyAlignment="1">
      <alignment horizontal="right" vertical="center"/>
    </xf>
    <xf numFmtId="0" fontId="47" fillId="0" borderId="12" xfId="0" applyFont="1" applyBorder="1" applyAlignment="1">
      <alignment horizontal="right" vertical="center"/>
    </xf>
    <xf numFmtId="0" fontId="49" fillId="0" borderId="53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7" fillId="0" borderId="68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6"/>
  <sheetViews>
    <sheetView tabSelected="1" view="pageLayout" showRuler="0" workbookViewId="0" topLeftCell="A112">
      <selection activeCell="C120" sqref="C120"/>
    </sheetView>
  </sheetViews>
  <sheetFormatPr defaultColWidth="8.796875" defaultRowHeight="14.25"/>
  <cols>
    <col min="1" max="1" width="6.3984375" style="0" customWidth="1"/>
    <col min="2" max="2" width="5.5" style="0" customWidth="1"/>
    <col min="3" max="3" width="32.8984375" style="0" customWidth="1"/>
    <col min="4" max="4" width="10.09765625" style="0" customWidth="1"/>
    <col min="5" max="6" width="10" style="0" customWidth="1"/>
    <col min="7" max="7" width="6.59765625" style="0" customWidth="1"/>
    <col min="8" max="8" width="10.5" style="0" customWidth="1"/>
    <col min="9" max="9" width="10.09765625" style="0" customWidth="1"/>
    <col min="10" max="10" width="9.19921875" style="0" customWidth="1"/>
    <col min="11" max="11" width="5.8984375" style="0" customWidth="1"/>
  </cols>
  <sheetData>
    <row r="1" spans="1:11" ht="30" customHeight="1" thickBot="1">
      <c r="A1" s="359" t="s">
        <v>238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ht="15" thickBot="1">
      <c r="A2" s="339" t="s">
        <v>0</v>
      </c>
      <c r="B2" s="341" t="s">
        <v>1</v>
      </c>
      <c r="C2" s="341" t="s">
        <v>2</v>
      </c>
      <c r="D2" s="343" t="s">
        <v>146</v>
      </c>
      <c r="E2" s="344"/>
      <c r="F2" s="344"/>
      <c r="G2" s="345"/>
      <c r="H2" s="334" t="s">
        <v>148</v>
      </c>
      <c r="I2" s="335"/>
      <c r="J2" s="335"/>
      <c r="K2" s="336"/>
    </row>
    <row r="3" spans="1:11" ht="24.75" thickBot="1">
      <c r="A3" s="340"/>
      <c r="B3" s="342"/>
      <c r="C3" s="342"/>
      <c r="D3" s="1" t="s">
        <v>214</v>
      </c>
      <c r="E3" s="2" t="s">
        <v>247</v>
      </c>
      <c r="F3" s="182" t="s">
        <v>147</v>
      </c>
      <c r="G3" s="2" t="s">
        <v>178</v>
      </c>
      <c r="H3" s="2" t="s">
        <v>214</v>
      </c>
      <c r="I3" s="2" t="s">
        <v>247</v>
      </c>
      <c r="J3" s="3" t="s">
        <v>147</v>
      </c>
      <c r="K3" s="2" t="s">
        <v>178</v>
      </c>
    </row>
    <row r="4" spans="1:11" ht="21" customHeight="1" thickBot="1">
      <c r="A4" s="356" t="s">
        <v>159</v>
      </c>
      <c r="B4" s="357"/>
      <c r="C4" s="358"/>
      <c r="D4" s="105">
        <f>D563</f>
        <v>15207761.5</v>
      </c>
      <c r="E4" s="105">
        <f aca="true" t="shared" si="0" ref="E4:J4">E563</f>
        <v>14846172.500000002</v>
      </c>
      <c r="F4" s="105">
        <f t="shared" si="0"/>
        <v>14312440.19</v>
      </c>
      <c r="G4" s="105">
        <f t="shared" si="0"/>
        <v>96.40491641869309</v>
      </c>
      <c r="H4" s="105">
        <f t="shared" si="0"/>
        <v>16017015.5</v>
      </c>
      <c r="I4" s="105">
        <f t="shared" si="0"/>
        <v>16723676.5</v>
      </c>
      <c r="J4" s="105">
        <f t="shared" si="0"/>
        <v>15697866.549999999</v>
      </c>
      <c r="K4" s="106">
        <f>K563</f>
        <v>93.86612178249202</v>
      </c>
    </row>
    <row r="5" spans="1:11" ht="12" customHeight="1" thickBot="1">
      <c r="A5" s="353"/>
      <c r="B5" s="354"/>
      <c r="C5" s="354"/>
      <c r="D5" s="354"/>
      <c r="E5" s="354"/>
      <c r="F5" s="354"/>
      <c r="G5" s="354"/>
      <c r="H5" s="354"/>
      <c r="I5" s="354"/>
      <c r="J5" s="354"/>
      <c r="K5" s="355"/>
    </row>
    <row r="6" spans="1:11" ht="15" thickBot="1">
      <c r="A6" s="53" t="s">
        <v>3</v>
      </c>
      <c r="B6" s="66"/>
      <c r="C6" s="66" t="s">
        <v>4</v>
      </c>
      <c r="D6" s="94">
        <f>SUM(D10+D12)</f>
        <v>0</v>
      </c>
      <c r="E6" s="94">
        <f>SUM(E7+E10+E12)</f>
        <v>243011.52000000002</v>
      </c>
      <c r="F6" s="94">
        <f>SUM(F7+F10+F12)</f>
        <v>237012.14</v>
      </c>
      <c r="G6" s="203">
        <f>F6/E6*100</f>
        <v>97.53123637924655</v>
      </c>
      <c r="H6" s="115">
        <f>SUM(H10+H12+H7)</f>
        <v>18500</v>
      </c>
      <c r="I6" s="94">
        <f>SUM(I10+I12+I7)</f>
        <v>219566.52000000002</v>
      </c>
      <c r="J6" s="94">
        <f>SUM(J10+J12+J7)</f>
        <v>176035.37</v>
      </c>
      <c r="K6" s="94">
        <f aca="true" t="shared" si="1" ref="K6:K12">J6/I6*100</f>
        <v>80.17404930405601</v>
      </c>
    </row>
    <row r="7" spans="1:11" ht="14.25">
      <c r="A7" s="118" t="s">
        <v>175</v>
      </c>
      <c r="B7" s="204"/>
      <c r="C7" s="67" t="s">
        <v>176</v>
      </c>
      <c r="D7" s="104">
        <f>SUM(D8)</f>
        <v>0</v>
      </c>
      <c r="E7" s="104">
        <f>SUM(E8)</f>
        <v>30000</v>
      </c>
      <c r="F7" s="104">
        <f>SUM(F8)</f>
        <v>24000</v>
      </c>
      <c r="G7" s="195">
        <f>SUM(G8)</f>
        <v>80</v>
      </c>
      <c r="H7" s="103">
        <f>SUM(H9:H9)</f>
        <v>11500</v>
      </c>
      <c r="I7" s="104">
        <f>SUM(I9:I9)</f>
        <v>60000</v>
      </c>
      <c r="J7" s="126">
        <f>SUM(J9:J9)</f>
        <v>41189.8</v>
      </c>
      <c r="K7" s="195">
        <f t="shared" si="1"/>
        <v>68.64966666666668</v>
      </c>
    </row>
    <row r="8" spans="1:11" ht="48">
      <c r="A8" s="118"/>
      <c r="B8" s="40">
        <v>2710</v>
      </c>
      <c r="C8" s="92" t="s">
        <v>239</v>
      </c>
      <c r="D8" s="99">
        <v>0</v>
      </c>
      <c r="E8" s="99">
        <v>30000</v>
      </c>
      <c r="F8" s="99">
        <v>24000</v>
      </c>
      <c r="G8" s="111">
        <f>F8/E8*100</f>
        <v>80</v>
      </c>
      <c r="H8" s="241"/>
      <c r="I8" s="192"/>
      <c r="J8" s="208"/>
      <c r="K8" s="192"/>
    </row>
    <row r="9" spans="1:11" ht="14.25">
      <c r="A9" s="116"/>
      <c r="B9" s="12">
        <v>4300</v>
      </c>
      <c r="C9" s="24" t="s">
        <v>5</v>
      </c>
      <c r="D9" s="52"/>
      <c r="E9" s="98"/>
      <c r="F9" s="98"/>
      <c r="G9" s="96"/>
      <c r="H9" s="100">
        <v>11500</v>
      </c>
      <c r="I9" s="98">
        <v>60000</v>
      </c>
      <c r="J9" s="98">
        <v>41189.8</v>
      </c>
      <c r="K9" s="91">
        <f t="shared" si="1"/>
        <v>68.64966666666668</v>
      </c>
    </row>
    <row r="10" spans="1:11" ht="14.25">
      <c r="A10" s="18" t="s">
        <v>6</v>
      </c>
      <c r="B10" s="19"/>
      <c r="C10" s="20" t="s">
        <v>7</v>
      </c>
      <c r="D10" s="21"/>
      <c r="E10" s="91"/>
      <c r="F10" s="91"/>
      <c r="G10" s="96"/>
      <c r="H10" s="101">
        <f>SUM(H11)</f>
        <v>7000</v>
      </c>
      <c r="I10" s="91">
        <f>SUM(I11)</f>
        <v>7000</v>
      </c>
      <c r="J10" s="91">
        <f>SUM(J11)</f>
        <v>6473.81</v>
      </c>
      <c r="K10" s="91">
        <f t="shared" si="1"/>
        <v>92.483</v>
      </c>
    </row>
    <row r="11" spans="1:11" ht="27" customHeight="1">
      <c r="A11" s="12"/>
      <c r="B11" s="23">
        <v>2850</v>
      </c>
      <c r="C11" s="24" t="s">
        <v>8</v>
      </c>
      <c r="D11" s="15"/>
      <c r="E11" s="98"/>
      <c r="F11" s="98"/>
      <c r="G11" s="96"/>
      <c r="H11" s="100">
        <v>7000</v>
      </c>
      <c r="I11" s="100">
        <v>7000</v>
      </c>
      <c r="J11" s="98">
        <v>6473.81</v>
      </c>
      <c r="K11" s="98">
        <f t="shared" si="1"/>
        <v>92.483</v>
      </c>
    </row>
    <row r="12" spans="1:11" ht="14.25">
      <c r="A12" s="25" t="s">
        <v>157</v>
      </c>
      <c r="B12" s="26"/>
      <c r="C12" s="27" t="s">
        <v>9</v>
      </c>
      <c r="D12" s="91">
        <f>SUM(D13:D15)</f>
        <v>0</v>
      </c>
      <c r="E12" s="91">
        <f>SUM(E13:E15)</f>
        <v>213011.52000000002</v>
      </c>
      <c r="F12" s="91">
        <f>SUM(F13:F15)</f>
        <v>213012.14</v>
      </c>
      <c r="G12" s="96">
        <f>F12/E12*100</f>
        <v>100.00029106407015</v>
      </c>
      <c r="H12" s="100"/>
      <c r="I12" s="91">
        <f>SUM(I16:I28)</f>
        <v>152566.52000000002</v>
      </c>
      <c r="J12" s="91">
        <f>SUM(J16:J28)</f>
        <v>128371.76000000001</v>
      </c>
      <c r="K12" s="91">
        <f t="shared" si="1"/>
        <v>84.14150103181221</v>
      </c>
    </row>
    <row r="13" spans="1:11" ht="60">
      <c r="A13" s="290"/>
      <c r="B13" s="51" t="s">
        <v>12</v>
      </c>
      <c r="C13" s="24" t="s">
        <v>13</v>
      </c>
      <c r="D13" s="98">
        <v>0</v>
      </c>
      <c r="E13" s="98">
        <v>387</v>
      </c>
      <c r="F13" s="98">
        <v>387.62</v>
      </c>
      <c r="G13" s="111">
        <f>F13/E13*100</f>
        <v>100.16020671834625</v>
      </c>
      <c r="H13" s="100"/>
      <c r="I13" s="91"/>
      <c r="J13" s="91"/>
      <c r="K13" s="91"/>
    </row>
    <row r="14" spans="1:11" ht="36">
      <c r="A14" s="290"/>
      <c r="B14" s="51" t="s">
        <v>41</v>
      </c>
      <c r="C14" s="29" t="s">
        <v>42</v>
      </c>
      <c r="D14" s="98">
        <v>0</v>
      </c>
      <c r="E14" s="98">
        <v>106050</v>
      </c>
      <c r="F14" s="98">
        <v>106050</v>
      </c>
      <c r="G14" s="111">
        <f>F14/E14*100</f>
        <v>100</v>
      </c>
      <c r="H14" s="100"/>
      <c r="I14" s="91"/>
      <c r="J14" s="91"/>
      <c r="K14" s="91"/>
    </row>
    <row r="15" spans="1:11" ht="51" customHeight="1">
      <c r="A15" s="183"/>
      <c r="B15" s="14">
        <v>2010</v>
      </c>
      <c r="C15" s="29" t="s">
        <v>10</v>
      </c>
      <c r="D15" s="98">
        <v>0</v>
      </c>
      <c r="E15" s="98">
        <v>106574.52</v>
      </c>
      <c r="F15" s="98">
        <v>106574.52</v>
      </c>
      <c r="G15" s="111">
        <f>F15/E15*100</f>
        <v>100</v>
      </c>
      <c r="H15" s="100"/>
      <c r="I15" s="98"/>
      <c r="J15" s="98"/>
      <c r="K15" s="91"/>
    </row>
    <row r="16" spans="1:11" ht="16.5" customHeight="1">
      <c r="A16" s="184"/>
      <c r="B16" s="23">
        <v>3020</v>
      </c>
      <c r="C16" s="68" t="s">
        <v>162</v>
      </c>
      <c r="D16" s="15"/>
      <c r="E16" s="98"/>
      <c r="F16" s="98"/>
      <c r="G16" s="111"/>
      <c r="H16" s="100">
        <v>0</v>
      </c>
      <c r="I16" s="98">
        <v>600</v>
      </c>
      <c r="J16" s="98">
        <v>536.2</v>
      </c>
      <c r="K16" s="90">
        <f aca="true" t="shared" si="2" ref="K16:K28">J16/I16*100</f>
        <v>89.36666666666667</v>
      </c>
    </row>
    <row r="17" spans="1:11" ht="15.75" customHeight="1">
      <c r="A17" s="184"/>
      <c r="B17" s="23">
        <v>4010</v>
      </c>
      <c r="C17" s="68" t="s">
        <v>49</v>
      </c>
      <c r="D17" s="15"/>
      <c r="E17" s="98"/>
      <c r="F17" s="98"/>
      <c r="G17" s="111"/>
      <c r="H17" s="100">
        <v>0</v>
      </c>
      <c r="I17" s="98">
        <v>30000</v>
      </c>
      <c r="J17" s="98">
        <v>14470.68</v>
      </c>
      <c r="K17" s="90">
        <f t="shared" si="2"/>
        <v>48.2356</v>
      </c>
    </row>
    <row r="18" spans="1:11" ht="15" customHeight="1">
      <c r="A18" s="184"/>
      <c r="B18" s="23">
        <v>4110</v>
      </c>
      <c r="C18" s="14" t="s">
        <v>51</v>
      </c>
      <c r="D18" s="15"/>
      <c r="E18" s="98"/>
      <c r="F18" s="98"/>
      <c r="G18" s="111"/>
      <c r="H18" s="100">
        <v>0</v>
      </c>
      <c r="I18" s="98">
        <v>5157</v>
      </c>
      <c r="J18" s="98">
        <v>1376.8</v>
      </c>
      <c r="K18" s="90">
        <f t="shared" si="2"/>
        <v>26.69769245685476</v>
      </c>
    </row>
    <row r="19" spans="1:11" ht="16.5" customHeight="1">
      <c r="A19" s="184"/>
      <c r="B19" s="75">
        <v>4120</v>
      </c>
      <c r="C19" s="40" t="s">
        <v>52</v>
      </c>
      <c r="D19" s="15"/>
      <c r="E19" s="98"/>
      <c r="F19" s="98"/>
      <c r="G19" s="111"/>
      <c r="H19" s="100">
        <v>0</v>
      </c>
      <c r="I19" s="98">
        <v>735</v>
      </c>
      <c r="J19" s="98">
        <v>550.97</v>
      </c>
      <c r="K19" s="90">
        <f t="shared" si="2"/>
        <v>74.96190476190476</v>
      </c>
    </row>
    <row r="20" spans="1:11" ht="16.5" customHeight="1">
      <c r="A20" s="184"/>
      <c r="B20" s="75">
        <v>4140</v>
      </c>
      <c r="C20" s="40" t="s">
        <v>223</v>
      </c>
      <c r="D20" s="15"/>
      <c r="E20" s="98"/>
      <c r="F20" s="98"/>
      <c r="G20" s="111"/>
      <c r="H20" s="100">
        <v>0</v>
      </c>
      <c r="I20" s="98">
        <v>4400</v>
      </c>
      <c r="J20" s="98">
        <v>0</v>
      </c>
      <c r="K20" s="90">
        <f t="shared" si="2"/>
        <v>0</v>
      </c>
    </row>
    <row r="21" spans="1:11" ht="16.5" customHeight="1">
      <c r="A21" s="294"/>
      <c r="B21" s="75">
        <v>4210</v>
      </c>
      <c r="C21" s="14" t="s">
        <v>17</v>
      </c>
      <c r="D21" s="15"/>
      <c r="E21" s="98"/>
      <c r="F21" s="98"/>
      <c r="G21" s="111"/>
      <c r="H21" s="100">
        <v>0</v>
      </c>
      <c r="I21" s="98">
        <v>102</v>
      </c>
      <c r="J21" s="98">
        <v>0</v>
      </c>
      <c r="K21" s="98">
        <f t="shared" si="2"/>
        <v>0</v>
      </c>
    </row>
    <row r="22" spans="1:11" ht="6" customHeight="1" thickBot="1">
      <c r="A22" s="293"/>
      <c r="B22" s="120"/>
      <c r="C22" s="163"/>
      <c r="D22" s="161"/>
      <c r="E22" s="131"/>
      <c r="F22" s="131"/>
      <c r="G22" s="131"/>
      <c r="H22" s="131"/>
      <c r="I22" s="131"/>
      <c r="J22" s="131"/>
      <c r="K22" s="131"/>
    </row>
    <row r="23" spans="1:11" ht="16.5" customHeight="1" thickBot="1">
      <c r="A23" s="339" t="s">
        <v>0</v>
      </c>
      <c r="B23" s="341" t="s">
        <v>1</v>
      </c>
      <c r="C23" s="341" t="s">
        <v>2</v>
      </c>
      <c r="D23" s="343" t="s">
        <v>146</v>
      </c>
      <c r="E23" s="344"/>
      <c r="F23" s="344"/>
      <c r="G23" s="345"/>
      <c r="H23" s="334" t="s">
        <v>148</v>
      </c>
      <c r="I23" s="335"/>
      <c r="J23" s="335"/>
      <c r="K23" s="336"/>
    </row>
    <row r="24" spans="1:11" ht="27.75" customHeight="1" thickBot="1">
      <c r="A24" s="340"/>
      <c r="B24" s="342"/>
      <c r="C24" s="342"/>
      <c r="D24" s="1" t="s">
        <v>214</v>
      </c>
      <c r="E24" s="2" t="s">
        <v>247</v>
      </c>
      <c r="F24" s="287" t="s">
        <v>147</v>
      </c>
      <c r="G24" s="2" t="s">
        <v>178</v>
      </c>
      <c r="H24" s="2" t="s">
        <v>214</v>
      </c>
      <c r="I24" s="2" t="s">
        <v>247</v>
      </c>
      <c r="J24" s="3" t="s">
        <v>147</v>
      </c>
      <c r="K24" s="2" t="s">
        <v>178</v>
      </c>
    </row>
    <row r="25" spans="1:11" ht="16.5" customHeight="1">
      <c r="A25" s="184"/>
      <c r="B25" s="75">
        <v>4280</v>
      </c>
      <c r="C25" s="14" t="s">
        <v>60</v>
      </c>
      <c r="D25" s="15"/>
      <c r="E25" s="98"/>
      <c r="F25" s="98"/>
      <c r="G25" s="111"/>
      <c r="H25" s="100">
        <v>0</v>
      </c>
      <c r="I25" s="98">
        <v>600</v>
      </c>
      <c r="J25" s="98">
        <v>465</v>
      </c>
      <c r="K25" s="90">
        <f>J25/I25*100</f>
        <v>77.5</v>
      </c>
    </row>
    <row r="26" spans="1:11" ht="15.75" customHeight="1">
      <c r="A26" s="184"/>
      <c r="B26" s="23">
        <v>4300</v>
      </c>
      <c r="C26" s="14" t="s">
        <v>5</v>
      </c>
      <c r="D26" s="15"/>
      <c r="E26" s="98"/>
      <c r="F26" s="98"/>
      <c r="G26" s="111"/>
      <c r="H26" s="100">
        <v>0</v>
      </c>
      <c r="I26" s="98">
        <v>2089.7</v>
      </c>
      <c r="J26" s="98">
        <v>2089.7</v>
      </c>
      <c r="K26" s="90">
        <f>J26/I26*100</f>
        <v>100</v>
      </c>
    </row>
    <row r="27" spans="1:11" ht="15.75" customHeight="1">
      <c r="A27" s="184"/>
      <c r="B27" s="45">
        <v>4430</v>
      </c>
      <c r="C27" s="30" t="s">
        <v>11</v>
      </c>
      <c r="D27" s="31"/>
      <c r="E27" s="90"/>
      <c r="F27" s="90"/>
      <c r="G27" s="168"/>
      <c r="H27" s="152">
        <v>0</v>
      </c>
      <c r="I27" s="90">
        <v>104484.82</v>
      </c>
      <c r="J27" s="90">
        <v>104484.82</v>
      </c>
      <c r="K27" s="90">
        <f t="shared" si="2"/>
        <v>100</v>
      </c>
    </row>
    <row r="28" spans="1:11" ht="18" customHeight="1" thickBot="1">
      <c r="A28" s="185"/>
      <c r="B28" s="45">
        <v>4440</v>
      </c>
      <c r="C28" s="30" t="s">
        <v>62</v>
      </c>
      <c r="D28" s="31"/>
      <c r="E28" s="90"/>
      <c r="F28" s="90"/>
      <c r="G28" s="168"/>
      <c r="H28" s="152">
        <v>0</v>
      </c>
      <c r="I28" s="90">
        <v>4398</v>
      </c>
      <c r="J28" s="90">
        <v>4397.59</v>
      </c>
      <c r="K28" s="90">
        <f t="shared" si="2"/>
        <v>99.99067758071851</v>
      </c>
    </row>
    <row r="29" spans="1:11" ht="18" customHeight="1" thickBot="1">
      <c r="A29" s="4">
        <v>600</v>
      </c>
      <c r="B29" s="33"/>
      <c r="C29" s="34" t="s">
        <v>22</v>
      </c>
      <c r="D29" s="94">
        <f>SUM(D30+D32+D34)</f>
        <v>0</v>
      </c>
      <c r="E29" s="94">
        <f>SUM(E30+E32+E34)</f>
        <v>467</v>
      </c>
      <c r="F29" s="94">
        <f>SUM(F30+F32+F34)</f>
        <v>5467.4</v>
      </c>
      <c r="G29" s="197">
        <f>F29/E29*100</f>
        <v>1170.7494646680943</v>
      </c>
      <c r="H29" s="94">
        <f>SUM(H30+H32+H34)</f>
        <v>1255510</v>
      </c>
      <c r="I29" s="94">
        <f>SUM(I30+I32+I34)</f>
        <v>1560260</v>
      </c>
      <c r="J29" s="95">
        <f>SUM(J30+J32+J34)</f>
        <v>1528049.8299999998</v>
      </c>
      <c r="K29" s="94">
        <f aca="true" t="shared" si="3" ref="K29:K34">J29/I29*100</f>
        <v>97.93558958122364</v>
      </c>
    </row>
    <row r="30" spans="1:11" ht="16.5" customHeight="1">
      <c r="A30" s="36">
        <v>60004</v>
      </c>
      <c r="B30" s="67"/>
      <c r="C30" s="37" t="s">
        <v>23</v>
      </c>
      <c r="D30" s="9"/>
      <c r="E30" s="9"/>
      <c r="F30" s="10"/>
      <c r="G30" s="169"/>
      <c r="H30" s="9">
        <f>SUM(H31:H31)</f>
        <v>250000</v>
      </c>
      <c r="I30" s="9">
        <f>SUM(I31:I31)</f>
        <v>250000</v>
      </c>
      <c r="J30" s="9">
        <f>SUM(J31:J31)</f>
        <v>247590.96</v>
      </c>
      <c r="K30" s="9">
        <f t="shared" si="3"/>
        <v>99.036384</v>
      </c>
    </row>
    <row r="31" spans="1:11" ht="51" customHeight="1">
      <c r="A31" s="36"/>
      <c r="B31" s="75">
        <v>2310</v>
      </c>
      <c r="C31" s="29" t="s">
        <v>189</v>
      </c>
      <c r="D31" s="104"/>
      <c r="E31" s="104"/>
      <c r="F31" s="126"/>
      <c r="G31" s="113"/>
      <c r="H31" s="103">
        <v>250000</v>
      </c>
      <c r="I31" s="103">
        <v>250000</v>
      </c>
      <c r="J31" s="295">
        <v>247590.96</v>
      </c>
      <c r="K31" s="98">
        <f t="shared" si="3"/>
        <v>99.036384</v>
      </c>
    </row>
    <row r="32" spans="1:11" ht="18" customHeight="1">
      <c r="A32" s="18">
        <v>60014</v>
      </c>
      <c r="B32" s="19"/>
      <c r="C32" s="20" t="s">
        <v>161</v>
      </c>
      <c r="D32" s="91"/>
      <c r="E32" s="91"/>
      <c r="F32" s="91"/>
      <c r="G32" s="96"/>
      <c r="H32" s="101">
        <f>SUM(H33:H33)</f>
        <v>60000</v>
      </c>
      <c r="I32" s="101">
        <f>SUM(I33:I33)</f>
        <v>60000</v>
      </c>
      <c r="J32" s="101">
        <f>SUM(J33:J33)</f>
        <v>60000</v>
      </c>
      <c r="K32" s="15">
        <f t="shared" si="3"/>
        <v>100</v>
      </c>
    </row>
    <row r="33" spans="1:11" ht="49.5" customHeight="1">
      <c r="A33" s="12"/>
      <c r="B33" s="75">
        <v>6300</v>
      </c>
      <c r="C33" s="29" t="s">
        <v>209</v>
      </c>
      <c r="D33" s="41"/>
      <c r="E33" s="99"/>
      <c r="F33" s="99"/>
      <c r="G33" s="102"/>
      <c r="H33" s="139">
        <v>60000</v>
      </c>
      <c r="I33" s="139">
        <v>60000</v>
      </c>
      <c r="J33" s="139">
        <v>60000</v>
      </c>
      <c r="K33" s="98">
        <f t="shared" si="3"/>
        <v>100</v>
      </c>
    </row>
    <row r="34" spans="1:11" ht="17.25" customHeight="1">
      <c r="A34" s="18">
        <v>60016</v>
      </c>
      <c r="B34" s="19"/>
      <c r="C34" s="20" t="s">
        <v>160</v>
      </c>
      <c r="D34" s="91">
        <f>SUM(D36:D50)</f>
        <v>0</v>
      </c>
      <c r="E34" s="91">
        <f>SUM(E35:E50)</f>
        <v>467</v>
      </c>
      <c r="F34" s="91">
        <f>SUM(F35:F51)</f>
        <v>5467.4</v>
      </c>
      <c r="G34" s="111">
        <f>F34/E34*100</f>
        <v>1170.7494646680943</v>
      </c>
      <c r="H34" s="101">
        <f>SUM(H36:H50)</f>
        <v>945510</v>
      </c>
      <c r="I34" s="91">
        <f>SUM(I36:I50)</f>
        <v>1250260</v>
      </c>
      <c r="J34" s="91">
        <f>SUM(J36:J50)</f>
        <v>1220458.8699999999</v>
      </c>
      <c r="K34" s="21">
        <f t="shared" si="3"/>
        <v>97.61640538767935</v>
      </c>
    </row>
    <row r="35" spans="1:11" ht="15.75" customHeight="1">
      <c r="A35" s="245"/>
      <c r="B35" s="13" t="s">
        <v>37</v>
      </c>
      <c r="C35" s="68" t="s">
        <v>38</v>
      </c>
      <c r="D35" s="98">
        <v>0</v>
      </c>
      <c r="E35" s="98">
        <v>467</v>
      </c>
      <c r="F35" s="98">
        <v>467.4</v>
      </c>
      <c r="G35" s="111">
        <f>F35/E35*100</f>
        <v>100.08565310492506</v>
      </c>
      <c r="H35" s="101"/>
      <c r="I35" s="91"/>
      <c r="J35" s="91"/>
      <c r="K35" s="21"/>
    </row>
    <row r="36" spans="1:11" ht="16.5" customHeight="1">
      <c r="A36" s="129"/>
      <c r="B36" s="43">
        <v>3020</v>
      </c>
      <c r="C36" s="68" t="s">
        <v>162</v>
      </c>
      <c r="D36" s="15"/>
      <c r="E36" s="98"/>
      <c r="F36" s="98"/>
      <c r="G36" s="111"/>
      <c r="H36" s="17">
        <v>0</v>
      </c>
      <c r="I36" s="17">
        <v>1068</v>
      </c>
      <c r="J36" s="15">
        <v>1047.4</v>
      </c>
      <c r="K36" s="15">
        <f>J36/I36*100</f>
        <v>98.07116104868915</v>
      </c>
    </row>
    <row r="37" spans="1:11" ht="19.5" customHeight="1">
      <c r="A37" s="129"/>
      <c r="B37" s="43">
        <v>4010</v>
      </c>
      <c r="C37" s="68" t="s">
        <v>49</v>
      </c>
      <c r="D37" s="15"/>
      <c r="E37" s="15"/>
      <c r="F37" s="15"/>
      <c r="G37" s="16"/>
      <c r="H37" s="17">
        <v>0</v>
      </c>
      <c r="I37" s="17">
        <v>21200</v>
      </c>
      <c r="J37" s="15">
        <v>15374.58</v>
      </c>
      <c r="K37" s="15">
        <f>J37/I37*100</f>
        <v>72.52160377358491</v>
      </c>
    </row>
    <row r="38" spans="1:11" ht="18.75" customHeight="1">
      <c r="A38" s="129"/>
      <c r="B38" s="23">
        <v>4110</v>
      </c>
      <c r="C38" s="14" t="s">
        <v>51</v>
      </c>
      <c r="D38" s="15"/>
      <c r="E38" s="15"/>
      <c r="F38" s="15"/>
      <c r="G38" s="16"/>
      <c r="H38" s="17">
        <v>0</v>
      </c>
      <c r="I38" s="17">
        <v>2700</v>
      </c>
      <c r="J38" s="15">
        <v>809.39</v>
      </c>
      <c r="K38" s="15">
        <f>J38/I38*100</f>
        <v>29.97740740740741</v>
      </c>
    </row>
    <row r="39" spans="1:11" ht="17.25" customHeight="1">
      <c r="A39" s="129"/>
      <c r="B39" s="75">
        <v>4120</v>
      </c>
      <c r="C39" s="40" t="s">
        <v>52</v>
      </c>
      <c r="D39" s="41"/>
      <c r="E39" s="41"/>
      <c r="F39" s="41"/>
      <c r="G39" s="11"/>
      <c r="H39" s="17">
        <v>0</v>
      </c>
      <c r="I39" s="42">
        <v>1200</v>
      </c>
      <c r="J39" s="15">
        <v>1126.7</v>
      </c>
      <c r="K39" s="15">
        <f>J39/I39*100</f>
        <v>93.89166666666668</v>
      </c>
    </row>
    <row r="40" spans="1:11" ht="15.75" customHeight="1">
      <c r="A40" s="129"/>
      <c r="B40" s="23">
        <v>4170</v>
      </c>
      <c r="C40" s="14" t="s">
        <v>16</v>
      </c>
      <c r="D40" s="15"/>
      <c r="E40" s="15"/>
      <c r="F40" s="15"/>
      <c r="G40" s="16"/>
      <c r="H40" s="17">
        <v>0</v>
      </c>
      <c r="I40" s="17">
        <v>7000</v>
      </c>
      <c r="J40" s="15">
        <v>5553.33</v>
      </c>
      <c r="K40" s="15">
        <f aca="true" t="shared" si="4" ref="K40:K50">J40/I40*100</f>
        <v>79.33328571428572</v>
      </c>
    </row>
    <row r="41" spans="1:11" ht="16.5" customHeight="1">
      <c r="A41" s="129"/>
      <c r="B41" s="23">
        <v>4210</v>
      </c>
      <c r="C41" s="14" t="s">
        <v>17</v>
      </c>
      <c r="D41" s="15"/>
      <c r="E41" s="15"/>
      <c r="F41" s="15"/>
      <c r="G41" s="16"/>
      <c r="H41" s="17">
        <v>0</v>
      </c>
      <c r="I41" s="17">
        <v>4000</v>
      </c>
      <c r="J41" s="15">
        <v>3364.69</v>
      </c>
      <c r="K41" s="15">
        <f t="shared" si="4"/>
        <v>84.11725</v>
      </c>
    </row>
    <row r="42" spans="1:11" ht="17.25" customHeight="1">
      <c r="A42" s="129"/>
      <c r="B42" s="23">
        <v>4270</v>
      </c>
      <c r="C42" s="14" t="s">
        <v>19</v>
      </c>
      <c r="D42" s="15"/>
      <c r="E42" s="15"/>
      <c r="F42" s="15"/>
      <c r="G42" s="16"/>
      <c r="H42" s="17">
        <v>676510</v>
      </c>
      <c r="I42" s="17">
        <v>139805</v>
      </c>
      <c r="J42" s="15">
        <v>139617.65</v>
      </c>
      <c r="K42" s="15">
        <f t="shared" si="4"/>
        <v>99.86599191731341</v>
      </c>
    </row>
    <row r="43" spans="1:11" ht="17.25" customHeight="1">
      <c r="A43" s="129"/>
      <c r="B43" s="23">
        <v>4280</v>
      </c>
      <c r="C43" s="14" t="s">
        <v>60</v>
      </c>
      <c r="D43" s="15"/>
      <c r="E43" s="15"/>
      <c r="F43" s="15"/>
      <c r="G43" s="16"/>
      <c r="H43" s="17">
        <v>0</v>
      </c>
      <c r="I43" s="17">
        <v>500</v>
      </c>
      <c r="J43" s="15">
        <v>450</v>
      </c>
      <c r="K43" s="15">
        <f t="shared" si="4"/>
        <v>90</v>
      </c>
    </row>
    <row r="44" spans="1:11" ht="18.75" customHeight="1">
      <c r="A44" s="129"/>
      <c r="B44" s="23">
        <v>4300</v>
      </c>
      <c r="C44" s="14" t="s">
        <v>5</v>
      </c>
      <c r="D44" s="15"/>
      <c r="E44" s="15"/>
      <c r="F44" s="15"/>
      <c r="G44" s="16"/>
      <c r="H44" s="17">
        <v>15000</v>
      </c>
      <c r="I44" s="17">
        <v>10300</v>
      </c>
      <c r="J44" s="15">
        <v>8166.22</v>
      </c>
      <c r="K44" s="15">
        <f t="shared" si="4"/>
        <v>79.28368932038835</v>
      </c>
    </row>
    <row r="45" spans="1:11" ht="16.5" customHeight="1">
      <c r="A45" s="129"/>
      <c r="B45" s="43">
        <v>4430</v>
      </c>
      <c r="C45" s="68" t="s">
        <v>11</v>
      </c>
      <c r="D45" s="15"/>
      <c r="E45" s="15"/>
      <c r="F45" s="15"/>
      <c r="G45" s="16"/>
      <c r="H45" s="17">
        <v>4000</v>
      </c>
      <c r="I45" s="17">
        <v>3000</v>
      </c>
      <c r="J45" s="15">
        <v>3000</v>
      </c>
      <c r="K45" s="15">
        <f t="shared" si="4"/>
        <v>100</v>
      </c>
    </row>
    <row r="46" spans="1:11" ht="16.5" customHeight="1">
      <c r="A46" s="67"/>
      <c r="B46" s="43">
        <v>4440</v>
      </c>
      <c r="C46" s="68" t="s">
        <v>62</v>
      </c>
      <c r="D46" s="15"/>
      <c r="E46" s="15"/>
      <c r="F46" s="15"/>
      <c r="G46" s="16"/>
      <c r="H46" s="17">
        <v>0</v>
      </c>
      <c r="I46" s="17">
        <v>4737</v>
      </c>
      <c r="J46" s="15">
        <v>4736.71</v>
      </c>
      <c r="K46" s="15">
        <f t="shared" si="4"/>
        <v>99.99387798184505</v>
      </c>
    </row>
    <row r="47" spans="1:11" ht="6.75" customHeight="1" thickBot="1">
      <c r="A47" s="296"/>
      <c r="B47" s="297"/>
      <c r="C47" s="274"/>
      <c r="D47" s="161"/>
      <c r="E47" s="161"/>
      <c r="F47" s="161"/>
      <c r="G47" s="161"/>
      <c r="H47" s="161"/>
      <c r="I47" s="161"/>
      <c r="J47" s="161"/>
      <c r="K47" s="161"/>
    </row>
    <row r="48" spans="1:11" ht="15" customHeight="1" thickBot="1">
      <c r="A48" s="339" t="s">
        <v>0</v>
      </c>
      <c r="B48" s="341" t="s">
        <v>1</v>
      </c>
      <c r="C48" s="341" t="s">
        <v>2</v>
      </c>
      <c r="D48" s="343" t="s">
        <v>146</v>
      </c>
      <c r="E48" s="344"/>
      <c r="F48" s="344"/>
      <c r="G48" s="345"/>
      <c r="H48" s="334" t="s">
        <v>148</v>
      </c>
      <c r="I48" s="335"/>
      <c r="J48" s="335"/>
      <c r="K48" s="336"/>
    </row>
    <row r="49" spans="1:11" ht="27" customHeight="1" thickBot="1">
      <c r="A49" s="340"/>
      <c r="B49" s="342"/>
      <c r="C49" s="342"/>
      <c r="D49" s="1" t="s">
        <v>214</v>
      </c>
      <c r="E49" s="2" t="s">
        <v>247</v>
      </c>
      <c r="F49" s="287" t="s">
        <v>147</v>
      </c>
      <c r="G49" s="2" t="s">
        <v>178</v>
      </c>
      <c r="H49" s="2" t="s">
        <v>214</v>
      </c>
      <c r="I49" s="2" t="s">
        <v>247</v>
      </c>
      <c r="J49" s="3" t="s">
        <v>147</v>
      </c>
      <c r="K49" s="2" t="s">
        <v>178</v>
      </c>
    </row>
    <row r="50" spans="1:11" ht="17.25" customHeight="1">
      <c r="A50" s="87"/>
      <c r="B50" s="298">
        <v>6050</v>
      </c>
      <c r="C50" s="299" t="s">
        <v>24</v>
      </c>
      <c r="D50" s="300"/>
      <c r="E50" s="300"/>
      <c r="F50" s="300"/>
      <c r="G50" s="301"/>
      <c r="H50" s="302">
        <v>250000</v>
      </c>
      <c r="I50" s="302">
        <v>1054750</v>
      </c>
      <c r="J50" s="300">
        <v>1037212.2</v>
      </c>
      <c r="K50" s="41">
        <f t="shared" si="4"/>
        <v>98.33725527376154</v>
      </c>
    </row>
    <row r="51" spans="1:11" ht="51" customHeight="1" thickBot="1">
      <c r="A51" s="303"/>
      <c r="B51" s="304">
        <v>6300</v>
      </c>
      <c r="C51" s="29" t="s">
        <v>209</v>
      </c>
      <c r="D51" s="271"/>
      <c r="E51" s="271"/>
      <c r="F51" s="291">
        <v>5000</v>
      </c>
      <c r="G51" s="60"/>
      <c r="H51" s="161"/>
      <c r="I51" s="271"/>
      <c r="J51" s="271"/>
      <c r="K51" s="272"/>
    </row>
    <row r="52" spans="1:11" ht="18" customHeight="1" thickBot="1">
      <c r="A52" s="53">
        <v>700</v>
      </c>
      <c r="B52" s="47"/>
      <c r="C52" s="89" t="s">
        <v>29</v>
      </c>
      <c r="D52" s="95">
        <f>SUM(D53+D64+D85)</f>
        <v>1852961</v>
      </c>
      <c r="E52" s="94">
        <f>SUM(E53+E64+E85)</f>
        <v>1789832</v>
      </c>
      <c r="F52" s="93">
        <f>SUM(F53+F64+F85)</f>
        <v>1461101.19</v>
      </c>
      <c r="G52" s="94">
        <f>F52/E52*100</f>
        <v>81.63342648919004</v>
      </c>
      <c r="H52" s="94">
        <f>SUM(H53+H64+H85)</f>
        <v>2140000</v>
      </c>
      <c r="I52" s="94">
        <f>SUM(I53+I64+I85)</f>
        <v>1970325</v>
      </c>
      <c r="J52" s="94">
        <f>SUM(J53+J64+J85)</f>
        <v>1512384.5</v>
      </c>
      <c r="K52" s="6">
        <f>J52/I52*100</f>
        <v>76.75812365980231</v>
      </c>
    </row>
    <row r="53" spans="1:11" ht="18.75" customHeight="1">
      <c r="A53" s="166">
        <v>70004</v>
      </c>
      <c r="B53" s="8"/>
      <c r="C53" s="37" t="s">
        <v>30</v>
      </c>
      <c r="D53" s="104">
        <f>SUM(D54:D59)</f>
        <v>925000</v>
      </c>
      <c r="E53" s="104">
        <f>SUM(E54:E59)</f>
        <v>925000</v>
      </c>
      <c r="F53" s="126">
        <f>SUM(F54:F59)</f>
        <v>859343.1</v>
      </c>
      <c r="G53" s="113">
        <f>F53/E53*100</f>
        <v>92.90195675675676</v>
      </c>
      <c r="H53" s="127">
        <f>SUM(H54:H63)</f>
        <v>1160000</v>
      </c>
      <c r="I53" s="127">
        <f>SUM(I54:I63)</f>
        <v>1206720</v>
      </c>
      <c r="J53" s="127">
        <f>SUM(J54:J63)</f>
        <v>1206204.8</v>
      </c>
      <c r="K53" s="104">
        <f>J53/I53*100</f>
        <v>99.95730575444179</v>
      </c>
    </row>
    <row r="54" spans="1:11" ht="51" customHeight="1">
      <c r="A54" s="156"/>
      <c r="B54" s="14" t="s">
        <v>12</v>
      </c>
      <c r="C54" s="24" t="s">
        <v>13</v>
      </c>
      <c r="D54" s="98">
        <v>924000</v>
      </c>
      <c r="E54" s="98">
        <v>924000</v>
      </c>
      <c r="F54" s="98">
        <v>859343.1</v>
      </c>
      <c r="G54" s="102">
        <f>F54/E54*100</f>
        <v>93.0025</v>
      </c>
      <c r="H54" s="139"/>
      <c r="I54" s="99"/>
      <c r="J54" s="99"/>
      <c r="K54" s="99"/>
    </row>
    <row r="55" spans="1:11" ht="15.75" customHeight="1">
      <c r="A55" s="133"/>
      <c r="B55" s="13" t="s">
        <v>31</v>
      </c>
      <c r="C55" s="68" t="s">
        <v>32</v>
      </c>
      <c r="D55" s="98">
        <v>1000</v>
      </c>
      <c r="E55" s="98">
        <v>1000</v>
      </c>
      <c r="F55" s="98">
        <v>0</v>
      </c>
      <c r="G55" s="111"/>
      <c r="H55" s="100"/>
      <c r="I55" s="98"/>
      <c r="J55" s="98"/>
      <c r="K55" s="98"/>
    </row>
    <row r="56" spans="1:11" ht="15" customHeight="1">
      <c r="A56" s="133"/>
      <c r="B56" s="51" t="s">
        <v>248</v>
      </c>
      <c r="C56" s="68" t="s">
        <v>249</v>
      </c>
      <c r="D56" s="98"/>
      <c r="E56" s="98"/>
      <c r="F56" s="98"/>
      <c r="G56" s="111"/>
      <c r="H56" s="100">
        <v>0</v>
      </c>
      <c r="I56" s="100">
        <v>1015</v>
      </c>
      <c r="J56" s="98">
        <v>1014.75</v>
      </c>
      <c r="K56" s="98">
        <f aca="true" t="shared" si="5" ref="K56:K64">J56/I56*100</f>
        <v>99.97536945812809</v>
      </c>
    </row>
    <row r="57" spans="1:11" ht="15" customHeight="1">
      <c r="A57" s="133"/>
      <c r="B57" s="51" t="s">
        <v>165</v>
      </c>
      <c r="C57" s="12" t="s">
        <v>18</v>
      </c>
      <c r="D57" s="98"/>
      <c r="E57" s="98"/>
      <c r="F57" s="98"/>
      <c r="G57" s="111"/>
      <c r="H57" s="100">
        <v>276600</v>
      </c>
      <c r="I57" s="100">
        <v>208600</v>
      </c>
      <c r="J57" s="98">
        <v>208544.27</v>
      </c>
      <c r="K57" s="98">
        <f t="shared" si="5"/>
        <v>99.97328379674016</v>
      </c>
    </row>
    <row r="58" spans="1:11" ht="15.75" customHeight="1">
      <c r="A58" s="133"/>
      <c r="B58" s="23">
        <v>4270</v>
      </c>
      <c r="C58" s="14" t="s">
        <v>19</v>
      </c>
      <c r="D58" s="98"/>
      <c r="E58" s="98"/>
      <c r="F58" s="98"/>
      <c r="G58" s="111"/>
      <c r="H58" s="235">
        <v>280100</v>
      </c>
      <c r="I58" s="98">
        <v>308950</v>
      </c>
      <c r="J58" s="98">
        <v>308891.04</v>
      </c>
      <c r="K58" s="98">
        <f t="shared" si="5"/>
        <v>99.98091600582619</v>
      </c>
    </row>
    <row r="59" spans="1:11" ht="15.75" customHeight="1">
      <c r="A59" s="133"/>
      <c r="B59" s="23">
        <v>4300</v>
      </c>
      <c r="C59" s="14" t="s">
        <v>5</v>
      </c>
      <c r="D59" s="98"/>
      <c r="E59" s="98"/>
      <c r="F59" s="98"/>
      <c r="G59" s="102"/>
      <c r="H59" s="139">
        <v>198200</v>
      </c>
      <c r="I59" s="139">
        <v>282427</v>
      </c>
      <c r="J59" s="98">
        <v>282171.93</v>
      </c>
      <c r="K59" s="98">
        <f t="shared" si="5"/>
        <v>99.90968639683882</v>
      </c>
    </row>
    <row r="60" spans="1:11" ht="28.5" customHeight="1">
      <c r="A60" s="337"/>
      <c r="B60" s="23">
        <v>4400</v>
      </c>
      <c r="C60" s="137" t="s">
        <v>180</v>
      </c>
      <c r="D60" s="98"/>
      <c r="E60" s="98"/>
      <c r="F60" s="98"/>
      <c r="G60" s="102"/>
      <c r="H60" s="139">
        <v>360000</v>
      </c>
      <c r="I60" s="139">
        <v>360000</v>
      </c>
      <c r="J60" s="139">
        <v>360000</v>
      </c>
      <c r="K60" s="98">
        <f t="shared" si="5"/>
        <v>100</v>
      </c>
    </row>
    <row r="61" spans="1:11" ht="18" customHeight="1">
      <c r="A61" s="337"/>
      <c r="B61" s="23">
        <v>4430</v>
      </c>
      <c r="C61" s="68" t="s">
        <v>11</v>
      </c>
      <c r="D61" s="98"/>
      <c r="E61" s="98"/>
      <c r="F61" s="98"/>
      <c r="G61" s="102"/>
      <c r="H61" s="139">
        <v>35000</v>
      </c>
      <c r="I61" s="139">
        <v>35128</v>
      </c>
      <c r="J61" s="139">
        <v>35127.33</v>
      </c>
      <c r="K61" s="98">
        <f t="shared" si="5"/>
        <v>99.99809268959235</v>
      </c>
    </row>
    <row r="62" spans="1:11" ht="24.75" customHeight="1">
      <c r="A62" s="337"/>
      <c r="B62" s="23">
        <v>4590</v>
      </c>
      <c r="C62" s="59" t="s">
        <v>179</v>
      </c>
      <c r="D62" s="98"/>
      <c r="E62" s="98"/>
      <c r="F62" s="98"/>
      <c r="G62" s="102"/>
      <c r="H62" s="139">
        <v>500</v>
      </c>
      <c r="I62" s="139">
        <v>0</v>
      </c>
      <c r="J62" s="98">
        <v>0</v>
      </c>
      <c r="K62" s="98"/>
    </row>
    <row r="63" spans="1:11" ht="15" customHeight="1">
      <c r="A63" s="134"/>
      <c r="B63" s="23">
        <v>4610</v>
      </c>
      <c r="C63" s="14" t="s">
        <v>33</v>
      </c>
      <c r="D63" s="98"/>
      <c r="E63" s="98"/>
      <c r="F63" s="98"/>
      <c r="G63" s="102"/>
      <c r="H63" s="139">
        <v>9600</v>
      </c>
      <c r="I63" s="139">
        <v>10600</v>
      </c>
      <c r="J63" s="98">
        <v>10455.48</v>
      </c>
      <c r="K63" s="98">
        <f t="shared" si="5"/>
        <v>98.6366037735849</v>
      </c>
    </row>
    <row r="64" spans="1:11" ht="15.75" customHeight="1">
      <c r="A64" s="135">
        <v>70005</v>
      </c>
      <c r="B64" s="19"/>
      <c r="C64" s="20" t="s">
        <v>34</v>
      </c>
      <c r="D64" s="91">
        <f>SUM(D65:D81)</f>
        <v>927961</v>
      </c>
      <c r="E64" s="91">
        <f>SUM(E65:E81)</f>
        <v>864832</v>
      </c>
      <c r="F64" s="91">
        <f>SUM(F65:F81)</f>
        <v>601758.09</v>
      </c>
      <c r="G64" s="96">
        <f aca="true" t="shared" si="6" ref="G64:G76">F64/E64*100</f>
        <v>69.58092323133279</v>
      </c>
      <c r="H64" s="101">
        <f>SUM(H65:H84)</f>
        <v>948000</v>
      </c>
      <c r="I64" s="101">
        <f>SUM(I65:I84)</f>
        <v>733325</v>
      </c>
      <c r="J64" s="101">
        <f>SUM(J65:J84)</f>
        <v>275900.98</v>
      </c>
      <c r="K64" s="91">
        <f t="shared" si="5"/>
        <v>37.62328844645962</v>
      </c>
    </row>
    <row r="65" spans="1:11" ht="27" customHeight="1">
      <c r="A65" s="140"/>
      <c r="B65" s="14" t="s">
        <v>35</v>
      </c>
      <c r="C65" s="24" t="s">
        <v>36</v>
      </c>
      <c r="D65" s="98">
        <v>60000</v>
      </c>
      <c r="E65" s="98">
        <v>67827</v>
      </c>
      <c r="F65" s="98">
        <v>68245.2</v>
      </c>
      <c r="G65" s="111">
        <f t="shared" si="6"/>
        <v>100.61656862311467</v>
      </c>
      <c r="H65" s="100"/>
      <c r="I65" s="98"/>
      <c r="J65" s="98"/>
      <c r="K65" s="98"/>
    </row>
    <row r="66" spans="1:11" ht="15" customHeight="1">
      <c r="A66" s="239"/>
      <c r="B66" s="13" t="s">
        <v>37</v>
      </c>
      <c r="C66" s="68" t="s">
        <v>38</v>
      </c>
      <c r="D66" s="98">
        <v>0</v>
      </c>
      <c r="E66" s="98">
        <v>9530</v>
      </c>
      <c r="F66" s="98">
        <v>849.3</v>
      </c>
      <c r="G66" s="111">
        <f t="shared" si="6"/>
        <v>8.911857292759706</v>
      </c>
      <c r="H66" s="100"/>
      <c r="I66" s="98"/>
      <c r="J66" s="98"/>
      <c r="K66" s="98"/>
    </row>
    <row r="67" spans="1:11" ht="49.5" customHeight="1">
      <c r="A67" s="133"/>
      <c r="B67" s="14" t="s">
        <v>12</v>
      </c>
      <c r="C67" s="24" t="s">
        <v>177</v>
      </c>
      <c r="D67" s="98">
        <v>150000</v>
      </c>
      <c r="E67" s="98">
        <v>173697</v>
      </c>
      <c r="F67" s="98">
        <v>191295.2</v>
      </c>
      <c r="G67" s="111">
        <f t="shared" si="6"/>
        <v>110.1315509191293</v>
      </c>
      <c r="H67" s="100"/>
      <c r="I67" s="98"/>
      <c r="J67" s="98"/>
      <c r="K67" s="98"/>
    </row>
    <row r="68" spans="1:11" ht="37.5" customHeight="1">
      <c r="A68" s="134"/>
      <c r="B68" s="14" t="s">
        <v>39</v>
      </c>
      <c r="C68" s="24" t="s">
        <v>40</v>
      </c>
      <c r="D68" s="98">
        <v>15000</v>
      </c>
      <c r="E68" s="98">
        <v>15000</v>
      </c>
      <c r="F68" s="98">
        <v>10907.3</v>
      </c>
      <c r="G68" s="111">
        <f t="shared" si="6"/>
        <v>72.71533333333333</v>
      </c>
      <c r="H68" s="100"/>
      <c r="I68" s="98"/>
      <c r="J68" s="98"/>
      <c r="K68" s="98"/>
    </row>
    <row r="69" spans="1:11" ht="3" customHeight="1" thickBot="1">
      <c r="A69" s="157"/>
      <c r="B69" s="163"/>
      <c r="C69" s="165"/>
      <c r="D69" s="131"/>
      <c r="E69" s="131"/>
      <c r="F69" s="131"/>
      <c r="G69" s="131"/>
      <c r="H69" s="131"/>
      <c r="I69" s="131"/>
      <c r="J69" s="131"/>
      <c r="K69" s="131"/>
    </row>
    <row r="70" spans="1:11" ht="15.75" customHeight="1" thickBot="1">
      <c r="A70" s="339" t="s">
        <v>0</v>
      </c>
      <c r="B70" s="341" t="s">
        <v>1</v>
      </c>
      <c r="C70" s="341" t="s">
        <v>2</v>
      </c>
      <c r="D70" s="343" t="s">
        <v>146</v>
      </c>
      <c r="E70" s="344"/>
      <c r="F70" s="344"/>
      <c r="G70" s="345"/>
      <c r="H70" s="334" t="s">
        <v>148</v>
      </c>
      <c r="I70" s="335"/>
      <c r="J70" s="335"/>
      <c r="K70" s="336"/>
    </row>
    <row r="71" spans="1:11" ht="28.5" customHeight="1" thickBot="1">
      <c r="A71" s="340"/>
      <c r="B71" s="342"/>
      <c r="C71" s="342"/>
      <c r="D71" s="1" t="s">
        <v>214</v>
      </c>
      <c r="E71" s="2" t="s">
        <v>247</v>
      </c>
      <c r="F71" s="287" t="s">
        <v>147</v>
      </c>
      <c r="G71" s="2" t="s">
        <v>178</v>
      </c>
      <c r="H71" s="2" t="s">
        <v>214</v>
      </c>
      <c r="I71" s="2" t="s">
        <v>247</v>
      </c>
      <c r="J71" s="3" t="s">
        <v>147</v>
      </c>
      <c r="K71" s="2" t="s">
        <v>178</v>
      </c>
    </row>
    <row r="72" spans="1:11" ht="26.25" customHeight="1">
      <c r="A72" s="133"/>
      <c r="B72" s="40" t="s">
        <v>41</v>
      </c>
      <c r="C72" s="29" t="s">
        <v>42</v>
      </c>
      <c r="D72" s="99">
        <v>400000</v>
      </c>
      <c r="E72" s="99">
        <v>293950</v>
      </c>
      <c r="F72" s="99">
        <v>62190.33</v>
      </c>
      <c r="G72" s="102">
        <f t="shared" si="6"/>
        <v>21.15677155978908</v>
      </c>
      <c r="H72" s="139"/>
      <c r="I72" s="99"/>
      <c r="J72" s="99"/>
      <c r="K72" s="99"/>
    </row>
    <row r="73" spans="1:11" ht="16.5" customHeight="1">
      <c r="A73" s="133"/>
      <c r="B73" s="255" t="s">
        <v>240</v>
      </c>
      <c r="C73" s="29" t="s">
        <v>241</v>
      </c>
      <c r="D73" s="99"/>
      <c r="E73" s="99">
        <v>1867</v>
      </c>
      <c r="F73" s="99">
        <v>1867</v>
      </c>
      <c r="G73" s="111">
        <f t="shared" si="6"/>
        <v>100</v>
      </c>
      <c r="H73" s="139"/>
      <c r="I73" s="99"/>
      <c r="J73" s="99"/>
      <c r="K73" s="99"/>
    </row>
    <row r="74" spans="1:11" ht="14.25">
      <c r="A74" s="133"/>
      <c r="B74" s="14" t="s">
        <v>14</v>
      </c>
      <c r="C74" s="14" t="s">
        <v>15</v>
      </c>
      <c r="D74" s="98">
        <v>10000</v>
      </c>
      <c r="E74" s="98">
        <v>10000</v>
      </c>
      <c r="F74" s="98">
        <v>16943.73</v>
      </c>
      <c r="G74" s="111">
        <f t="shared" si="6"/>
        <v>169.4373</v>
      </c>
      <c r="H74" s="100"/>
      <c r="I74" s="98"/>
      <c r="J74" s="98"/>
      <c r="K74" s="98"/>
    </row>
    <row r="75" spans="1:11" ht="14.25">
      <c r="A75" s="133"/>
      <c r="B75" s="13" t="s">
        <v>31</v>
      </c>
      <c r="C75" s="14" t="s">
        <v>32</v>
      </c>
      <c r="D75" s="98">
        <v>20000</v>
      </c>
      <c r="E75" s="98">
        <v>20000</v>
      </c>
      <c r="F75" s="98">
        <v>13306.6</v>
      </c>
      <c r="G75" s="111">
        <f t="shared" si="6"/>
        <v>66.533</v>
      </c>
      <c r="H75" s="100"/>
      <c r="I75" s="98"/>
      <c r="J75" s="98"/>
      <c r="K75" s="98"/>
    </row>
    <row r="76" spans="1:11" ht="60">
      <c r="A76" s="133"/>
      <c r="B76" s="13" t="s">
        <v>215</v>
      </c>
      <c r="C76" s="148" t="s">
        <v>216</v>
      </c>
      <c r="D76" s="98">
        <v>272961</v>
      </c>
      <c r="E76" s="98">
        <v>272961</v>
      </c>
      <c r="F76" s="98">
        <v>236153.43</v>
      </c>
      <c r="G76" s="111">
        <f t="shared" si="6"/>
        <v>86.51544726169672</v>
      </c>
      <c r="H76" s="100"/>
      <c r="I76" s="100"/>
      <c r="J76" s="98"/>
      <c r="K76" s="98"/>
    </row>
    <row r="77" spans="1:11" ht="14.25">
      <c r="A77" s="133"/>
      <c r="B77" s="23">
        <v>4300</v>
      </c>
      <c r="C77" s="49" t="s">
        <v>5</v>
      </c>
      <c r="D77" s="98"/>
      <c r="E77" s="98"/>
      <c r="F77" s="98"/>
      <c r="G77" s="111"/>
      <c r="H77" s="100">
        <v>21000</v>
      </c>
      <c r="I77" s="100">
        <v>4325</v>
      </c>
      <c r="J77" s="98">
        <v>3023.34</v>
      </c>
      <c r="K77" s="98">
        <f aca="true" t="shared" si="7" ref="K77:K83">J77/I77*100</f>
        <v>69.90381502890173</v>
      </c>
    </row>
    <row r="78" spans="1:11" ht="25.5" customHeight="1">
      <c r="A78" s="133"/>
      <c r="B78" s="12">
        <v>4390</v>
      </c>
      <c r="C78" s="58" t="s">
        <v>163</v>
      </c>
      <c r="D78" s="98"/>
      <c r="E78" s="98"/>
      <c r="F78" s="98"/>
      <c r="G78" s="111"/>
      <c r="H78" s="100">
        <v>60000</v>
      </c>
      <c r="I78" s="100">
        <v>40000</v>
      </c>
      <c r="J78" s="98">
        <v>25389.54</v>
      </c>
      <c r="K78" s="98">
        <f t="shared" si="7"/>
        <v>63.47385</v>
      </c>
    </row>
    <row r="79" spans="1:11" ht="24">
      <c r="A79" s="133"/>
      <c r="B79" s="51" t="s">
        <v>166</v>
      </c>
      <c r="C79" s="137" t="s">
        <v>167</v>
      </c>
      <c r="D79" s="98"/>
      <c r="E79" s="98"/>
      <c r="F79" s="98"/>
      <c r="G79" s="111"/>
      <c r="H79" s="100">
        <v>2000</v>
      </c>
      <c r="I79" s="100">
        <v>2000</v>
      </c>
      <c r="J79" s="98">
        <v>470.85</v>
      </c>
      <c r="K79" s="98">
        <f t="shared" si="7"/>
        <v>23.542500000000004</v>
      </c>
    </row>
    <row r="80" spans="1:11" ht="13.5" customHeight="1">
      <c r="A80" s="133"/>
      <c r="B80" s="51" t="s">
        <v>155</v>
      </c>
      <c r="C80" s="49" t="s">
        <v>21</v>
      </c>
      <c r="D80" s="98"/>
      <c r="E80" s="98"/>
      <c r="F80" s="98"/>
      <c r="G80" s="111"/>
      <c r="H80" s="100">
        <v>70000</v>
      </c>
      <c r="I80" s="100">
        <v>42000</v>
      </c>
      <c r="J80" s="98">
        <v>0</v>
      </c>
      <c r="K80" s="98">
        <f t="shared" si="7"/>
        <v>0</v>
      </c>
    </row>
    <row r="81" spans="1:11" ht="17.25" customHeight="1">
      <c r="A81" s="133"/>
      <c r="B81" s="51" t="s">
        <v>156</v>
      </c>
      <c r="C81" s="24" t="s">
        <v>33</v>
      </c>
      <c r="D81" s="98"/>
      <c r="E81" s="98"/>
      <c r="F81" s="98"/>
      <c r="G81" s="111"/>
      <c r="H81" s="100">
        <v>5000</v>
      </c>
      <c r="I81" s="100">
        <v>5000</v>
      </c>
      <c r="J81" s="98">
        <v>220</v>
      </c>
      <c r="K81" s="98">
        <f t="shared" si="7"/>
        <v>4.3999999999999995</v>
      </c>
    </row>
    <row r="82" spans="1:11" ht="17.25" customHeight="1">
      <c r="A82" s="376"/>
      <c r="B82" s="51" t="s">
        <v>181</v>
      </c>
      <c r="C82" s="24" t="s">
        <v>24</v>
      </c>
      <c r="D82" s="90"/>
      <c r="E82" s="90"/>
      <c r="F82" s="90"/>
      <c r="G82" s="168"/>
      <c r="H82" s="152">
        <v>400000</v>
      </c>
      <c r="I82" s="152">
        <v>400000</v>
      </c>
      <c r="J82" s="90">
        <v>7396.28</v>
      </c>
      <c r="K82" s="90">
        <f t="shared" si="7"/>
        <v>1.8490699999999998</v>
      </c>
    </row>
    <row r="83" spans="1:11" ht="18.75" customHeight="1">
      <c r="A83" s="376"/>
      <c r="B83" s="51" t="s">
        <v>224</v>
      </c>
      <c r="C83" s="24" t="s">
        <v>24</v>
      </c>
      <c r="D83" s="98"/>
      <c r="E83" s="98"/>
      <c r="F83" s="98"/>
      <c r="G83" s="111"/>
      <c r="H83" s="98">
        <v>272961</v>
      </c>
      <c r="I83" s="98">
        <v>157676</v>
      </c>
      <c r="J83" s="98">
        <v>157127.6</v>
      </c>
      <c r="K83" s="98">
        <f t="shared" si="7"/>
        <v>99.65219817854334</v>
      </c>
    </row>
    <row r="84" spans="1:11" ht="18.75" customHeight="1">
      <c r="A84" s="133"/>
      <c r="B84" s="51" t="s">
        <v>225</v>
      </c>
      <c r="C84" s="24" t="s">
        <v>24</v>
      </c>
      <c r="D84" s="98"/>
      <c r="E84" s="98"/>
      <c r="F84" s="98"/>
      <c r="G84" s="111"/>
      <c r="H84" s="98">
        <v>117039</v>
      </c>
      <c r="I84" s="98">
        <v>82324</v>
      </c>
      <c r="J84" s="98">
        <v>82273.37</v>
      </c>
      <c r="K84" s="98">
        <f aca="true" t="shared" si="8" ref="K84:K89">J84/I84*100</f>
        <v>99.93849910111267</v>
      </c>
    </row>
    <row r="85" spans="1:11" ht="14.25">
      <c r="A85" s="18">
        <v>70095</v>
      </c>
      <c r="B85" s="19"/>
      <c r="C85" s="20" t="s">
        <v>9</v>
      </c>
      <c r="D85" s="91"/>
      <c r="E85" s="91"/>
      <c r="F85" s="91"/>
      <c r="G85" s="111"/>
      <c r="H85" s="91">
        <f>SUM(H86:H87)</f>
        <v>32000</v>
      </c>
      <c r="I85" s="91">
        <v>30280</v>
      </c>
      <c r="J85" s="91">
        <v>30278.72</v>
      </c>
      <c r="K85" s="91">
        <f t="shared" si="8"/>
        <v>99.99577278731837</v>
      </c>
    </row>
    <row r="86" spans="1:11" ht="14.25">
      <c r="A86" s="109"/>
      <c r="B86" s="44">
        <v>3030</v>
      </c>
      <c r="C86" s="46" t="s">
        <v>182</v>
      </c>
      <c r="D86" s="128"/>
      <c r="E86" s="128"/>
      <c r="F86" s="128"/>
      <c r="G86" s="168"/>
      <c r="H86" s="152">
        <v>2000</v>
      </c>
      <c r="I86" s="90">
        <v>1280</v>
      </c>
      <c r="J86" s="90">
        <v>1278.72</v>
      </c>
      <c r="K86" s="98">
        <f t="shared" si="8"/>
        <v>99.9</v>
      </c>
    </row>
    <row r="87" spans="1:11" ht="15" thickBot="1">
      <c r="A87" s="186"/>
      <c r="B87" s="45">
        <v>4270</v>
      </c>
      <c r="C87" s="46" t="s">
        <v>19</v>
      </c>
      <c r="D87" s="90"/>
      <c r="E87" s="90"/>
      <c r="F87" s="90"/>
      <c r="G87" s="168"/>
      <c r="H87" s="152">
        <v>30000</v>
      </c>
      <c r="I87" s="152">
        <v>29000</v>
      </c>
      <c r="J87" s="152">
        <v>29000</v>
      </c>
      <c r="K87" s="90">
        <f t="shared" si="8"/>
        <v>100</v>
      </c>
    </row>
    <row r="88" spans="1:11" ht="17.25" customHeight="1" thickBot="1">
      <c r="A88" s="53">
        <v>710</v>
      </c>
      <c r="B88" s="54"/>
      <c r="C88" s="89" t="s">
        <v>44</v>
      </c>
      <c r="D88" s="5">
        <f>SUM(D89+D92)</f>
        <v>9950</v>
      </c>
      <c r="E88" s="5">
        <f>SUM(E89+E92)</f>
        <v>9950</v>
      </c>
      <c r="F88" s="5">
        <f>SUM(F89+F92)</f>
        <v>9865.7</v>
      </c>
      <c r="G88" s="6">
        <f>F88/E88*100</f>
        <v>99.15276381909548</v>
      </c>
      <c r="H88" s="7">
        <f>SUM(H89+H92)</f>
        <v>71442</v>
      </c>
      <c r="I88" s="5">
        <f>SUM(I89+I92)</f>
        <v>71442</v>
      </c>
      <c r="J88" s="6">
        <f>SUM(J89+J92)</f>
        <v>61657.75</v>
      </c>
      <c r="K88" s="97">
        <f t="shared" si="8"/>
        <v>86.30462473055066</v>
      </c>
    </row>
    <row r="89" spans="1:11" ht="14.25">
      <c r="A89" s="327">
        <v>71004</v>
      </c>
      <c r="B89" s="36"/>
      <c r="C89" s="37" t="s">
        <v>45</v>
      </c>
      <c r="D89" s="104"/>
      <c r="E89" s="104"/>
      <c r="F89" s="104">
        <f>F90</f>
        <v>5.7</v>
      </c>
      <c r="G89" s="102"/>
      <c r="H89" s="103">
        <f>SUM(H91)</f>
        <v>60000</v>
      </c>
      <c r="I89" s="103">
        <f>SUM(I91)</f>
        <v>59778</v>
      </c>
      <c r="J89" s="103">
        <f>SUM(J91)</f>
        <v>49993.75</v>
      </c>
      <c r="K89" s="104">
        <f t="shared" si="8"/>
        <v>83.63235638529225</v>
      </c>
    </row>
    <row r="90" spans="1:11" ht="14.25">
      <c r="A90" s="326"/>
      <c r="B90" s="144" t="s">
        <v>37</v>
      </c>
      <c r="C90" s="68" t="s">
        <v>38</v>
      </c>
      <c r="D90" s="104"/>
      <c r="E90" s="104"/>
      <c r="F90" s="104">
        <v>5.7</v>
      </c>
      <c r="G90" s="102"/>
      <c r="H90" s="103"/>
      <c r="I90" s="103"/>
      <c r="J90" s="103"/>
      <c r="K90" s="104"/>
    </row>
    <row r="91" spans="1:11" ht="14.25">
      <c r="A91" s="328"/>
      <c r="B91" s="143">
        <v>4300</v>
      </c>
      <c r="C91" s="14" t="s">
        <v>5</v>
      </c>
      <c r="D91" s="98"/>
      <c r="E91" s="98"/>
      <c r="F91" s="98"/>
      <c r="G91" s="111"/>
      <c r="H91" s="100">
        <v>60000</v>
      </c>
      <c r="I91" s="100">
        <v>59778</v>
      </c>
      <c r="J91" s="98">
        <v>49993.75</v>
      </c>
      <c r="K91" s="104">
        <f>J91/I91*100</f>
        <v>83.63235638529225</v>
      </c>
    </row>
    <row r="92" spans="1:11" ht="15.75" customHeight="1">
      <c r="A92" s="329">
        <v>71035</v>
      </c>
      <c r="B92" s="18"/>
      <c r="C92" s="20" t="s">
        <v>46</v>
      </c>
      <c r="D92" s="91">
        <f>SUM(D93:D94)</f>
        <v>9950</v>
      </c>
      <c r="E92" s="91">
        <f>SUM(E93:E94)</f>
        <v>9950</v>
      </c>
      <c r="F92" s="91">
        <f>SUM(F93:F94)</f>
        <v>9860</v>
      </c>
      <c r="G92" s="96">
        <f>F92/E92*100</f>
        <v>99.09547738693468</v>
      </c>
      <c r="H92" s="101">
        <f>SUM(H93:H94)</f>
        <v>11442</v>
      </c>
      <c r="I92" s="101">
        <f>SUM(I93:I94)</f>
        <v>11664</v>
      </c>
      <c r="J92" s="91">
        <f>SUM(J93:J94)</f>
        <v>11664</v>
      </c>
      <c r="K92" s="104">
        <f>J92/I92*100</f>
        <v>100</v>
      </c>
    </row>
    <row r="93" spans="1:11" ht="15.75" customHeight="1">
      <c r="A93" s="107"/>
      <c r="B93" s="144" t="s">
        <v>171</v>
      </c>
      <c r="C93" s="14" t="s">
        <v>172</v>
      </c>
      <c r="D93" s="98">
        <v>9950</v>
      </c>
      <c r="E93" s="98">
        <v>9950</v>
      </c>
      <c r="F93" s="98">
        <v>9860</v>
      </c>
      <c r="G93" s="111">
        <f>F93/E93*100</f>
        <v>99.09547738693468</v>
      </c>
      <c r="H93" s="100"/>
      <c r="I93" s="98"/>
      <c r="J93" s="98"/>
      <c r="K93" s="104"/>
    </row>
    <row r="94" spans="1:11" ht="19.5" customHeight="1" thickBot="1">
      <c r="A94" s="247"/>
      <c r="B94" s="50">
        <v>4300</v>
      </c>
      <c r="C94" s="14" t="s">
        <v>5</v>
      </c>
      <c r="D94" s="15"/>
      <c r="E94" s="15"/>
      <c r="F94" s="15"/>
      <c r="G94" s="16"/>
      <c r="H94" s="15">
        <v>11442</v>
      </c>
      <c r="I94" s="15">
        <v>11664</v>
      </c>
      <c r="J94" s="15">
        <v>11664</v>
      </c>
      <c r="K94" s="41">
        <f>J94/I94*100</f>
        <v>100</v>
      </c>
    </row>
    <row r="95" spans="1:11" ht="19.5" customHeight="1" thickBot="1">
      <c r="A95" s="55">
        <v>750</v>
      </c>
      <c r="B95" s="56"/>
      <c r="C95" s="89" t="s">
        <v>47</v>
      </c>
      <c r="D95" s="94">
        <f>SUM(D99+D109+D115+D144+D147)</f>
        <v>81893.5</v>
      </c>
      <c r="E95" s="94">
        <f>SUM(E99+E109+E115+E144+E147)</f>
        <v>89709.1</v>
      </c>
      <c r="F95" s="94">
        <f>SUM(F99+F109+F115+F144+F147)</f>
        <v>90813.3</v>
      </c>
      <c r="G95" s="94">
        <f>F95/E95*100</f>
        <v>101.23086732561133</v>
      </c>
      <c r="H95" s="94">
        <f>SUM(H99+H109+H115+H144+H147)</f>
        <v>2319291.5</v>
      </c>
      <c r="I95" s="94">
        <f>SUM(I99+I109+I115+I144+I147)</f>
        <v>2355437.1</v>
      </c>
      <c r="J95" s="94">
        <f>SUM(J99+J109+J115+J144+J147)</f>
        <v>2193196.43</v>
      </c>
      <c r="K95" s="94">
        <f>J95/I95*100</f>
        <v>93.11207800879082</v>
      </c>
    </row>
    <row r="96" spans="1:11" ht="5.25" customHeight="1" thickBot="1">
      <c r="A96" s="305"/>
      <c r="B96" s="306"/>
      <c r="C96" s="307"/>
      <c r="D96" s="284"/>
      <c r="E96" s="284"/>
      <c r="F96" s="284"/>
      <c r="G96" s="284"/>
      <c r="H96" s="284"/>
      <c r="I96" s="284"/>
      <c r="J96" s="284"/>
      <c r="K96" s="284"/>
    </row>
    <row r="97" spans="1:11" ht="15.75" customHeight="1" thickBot="1">
      <c r="A97" s="339" t="s">
        <v>0</v>
      </c>
      <c r="B97" s="341" t="s">
        <v>1</v>
      </c>
      <c r="C97" s="341" t="s">
        <v>2</v>
      </c>
      <c r="D97" s="372" t="s">
        <v>146</v>
      </c>
      <c r="E97" s="373"/>
      <c r="F97" s="373"/>
      <c r="G97" s="374"/>
      <c r="H97" s="372" t="s">
        <v>148</v>
      </c>
      <c r="I97" s="373"/>
      <c r="J97" s="373"/>
      <c r="K97" s="375"/>
    </row>
    <row r="98" spans="1:11" ht="24.75" customHeight="1" thickBot="1">
      <c r="A98" s="340"/>
      <c r="B98" s="342"/>
      <c r="C98" s="342"/>
      <c r="D98" s="1" t="s">
        <v>214</v>
      </c>
      <c r="E98" s="2" t="s">
        <v>247</v>
      </c>
      <c r="F98" s="287" t="s">
        <v>147</v>
      </c>
      <c r="G98" s="2" t="s">
        <v>178</v>
      </c>
      <c r="H98" s="2" t="s">
        <v>214</v>
      </c>
      <c r="I98" s="2" t="s">
        <v>247</v>
      </c>
      <c r="J98" s="3" t="s">
        <v>147</v>
      </c>
      <c r="K98" s="2" t="s">
        <v>178</v>
      </c>
    </row>
    <row r="99" spans="1:11" ht="16.5" customHeight="1">
      <c r="A99" s="36">
        <v>75011</v>
      </c>
      <c r="B99" s="36"/>
      <c r="C99" s="37" t="s">
        <v>48</v>
      </c>
      <c r="D99" s="104">
        <f>SUM(D100:D108)</f>
        <v>79204</v>
      </c>
      <c r="E99" s="104">
        <f>SUM(E100:E108)</f>
        <v>78936</v>
      </c>
      <c r="F99" s="104">
        <f>SUM(F100:F108)</f>
        <v>78903.05</v>
      </c>
      <c r="G99" s="113">
        <f>F99/E99*100</f>
        <v>99.95825732238775</v>
      </c>
      <c r="H99" s="103">
        <f>SUM(H100:H108)</f>
        <v>82154</v>
      </c>
      <c r="I99" s="104">
        <f>SUM(I100:I108)</f>
        <v>81886</v>
      </c>
      <c r="J99" s="104">
        <f>SUM(J100:J108)</f>
        <v>79852.26</v>
      </c>
      <c r="K99" s="104">
        <f>J99/I99*100</f>
        <v>97.51637642576264</v>
      </c>
    </row>
    <row r="100" spans="1:11" ht="51.75" customHeight="1">
      <c r="A100" s="30"/>
      <c r="B100" s="14">
        <v>2010</v>
      </c>
      <c r="C100" s="24" t="s">
        <v>10</v>
      </c>
      <c r="D100" s="98">
        <v>79154</v>
      </c>
      <c r="E100" s="98">
        <v>78886</v>
      </c>
      <c r="F100" s="98">
        <v>78886</v>
      </c>
      <c r="G100" s="111">
        <f>F100/E100*100</f>
        <v>100</v>
      </c>
      <c r="H100" s="100"/>
      <c r="I100" s="98"/>
      <c r="J100" s="98"/>
      <c r="K100" s="112"/>
    </row>
    <row r="101" spans="1:11" ht="40.5" customHeight="1">
      <c r="A101" s="132"/>
      <c r="B101" s="14">
        <v>2360</v>
      </c>
      <c r="C101" s="24" t="s">
        <v>57</v>
      </c>
      <c r="D101" s="98">
        <v>50</v>
      </c>
      <c r="E101" s="98">
        <v>50</v>
      </c>
      <c r="F101" s="98">
        <v>17.05</v>
      </c>
      <c r="G101" s="111">
        <f>F101/E101*100</f>
        <v>34.1</v>
      </c>
      <c r="H101" s="100"/>
      <c r="I101" s="98"/>
      <c r="J101" s="98"/>
      <c r="K101" s="112"/>
    </row>
    <row r="102" spans="1:11" ht="15.75" customHeight="1">
      <c r="A102" s="132"/>
      <c r="B102" s="50">
        <v>4010</v>
      </c>
      <c r="C102" s="14" t="s">
        <v>49</v>
      </c>
      <c r="D102" s="98"/>
      <c r="E102" s="98"/>
      <c r="F102" s="98"/>
      <c r="G102" s="111"/>
      <c r="H102" s="100">
        <v>57310</v>
      </c>
      <c r="I102" s="100">
        <v>57310</v>
      </c>
      <c r="J102" s="100">
        <v>57310</v>
      </c>
      <c r="K102" s="98">
        <f aca="true" t="shared" si="9" ref="K102:K160">J102/I102*100</f>
        <v>100</v>
      </c>
    </row>
    <row r="103" spans="1:11" ht="18" customHeight="1">
      <c r="A103" s="132"/>
      <c r="B103" s="88">
        <v>4040</v>
      </c>
      <c r="C103" s="40" t="s">
        <v>50</v>
      </c>
      <c r="D103" s="99"/>
      <c r="E103" s="99"/>
      <c r="F103" s="99"/>
      <c r="G103" s="102"/>
      <c r="H103" s="100">
        <v>4500</v>
      </c>
      <c r="I103" s="100">
        <v>4500</v>
      </c>
      <c r="J103" s="98">
        <v>4500</v>
      </c>
      <c r="K103" s="98">
        <f t="shared" si="9"/>
        <v>100</v>
      </c>
    </row>
    <row r="104" spans="1:11" ht="18" customHeight="1">
      <c r="A104" s="132"/>
      <c r="B104" s="88">
        <v>4110</v>
      </c>
      <c r="C104" s="40" t="s">
        <v>51</v>
      </c>
      <c r="D104" s="99"/>
      <c r="E104" s="99"/>
      <c r="F104" s="99"/>
      <c r="G104" s="102"/>
      <c r="H104" s="100">
        <v>11462</v>
      </c>
      <c r="I104" s="100">
        <v>11462</v>
      </c>
      <c r="J104" s="100">
        <v>11462</v>
      </c>
      <c r="K104" s="98">
        <f t="shared" si="9"/>
        <v>100</v>
      </c>
    </row>
    <row r="105" spans="1:11" ht="15" customHeight="1">
      <c r="A105" s="132"/>
      <c r="B105" s="50">
        <v>4120</v>
      </c>
      <c r="C105" s="14" t="s">
        <v>52</v>
      </c>
      <c r="D105" s="98"/>
      <c r="E105" s="98"/>
      <c r="F105" s="98"/>
      <c r="G105" s="111"/>
      <c r="H105" s="100">
        <v>1563</v>
      </c>
      <c r="I105" s="100">
        <v>1563</v>
      </c>
      <c r="J105" s="100">
        <v>1563</v>
      </c>
      <c r="K105" s="98">
        <f t="shared" si="9"/>
        <v>100</v>
      </c>
    </row>
    <row r="106" spans="1:11" ht="15.75" customHeight="1">
      <c r="A106" s="132"/>
      <c r="B106" s="50">
        <v>4170</v>
      </c>
      <c r="C106" s="14" t="s">
        <v>16</v>
      </c>
      <c r="D106" s="98"/>
      <c r="E106" s="98"/>
      <c r="F106" s="98"/>
      <c r="G106" s="111"/>
      <c r="H106" s="100">
        <v>1042</v>
      </c>
      <c r="I106" s="100">
        <v>1042</v>
      </c>
      <c r="J106" s="98">
        <v>0</v>
      </c>
      <c r="K106" s="98">
        <f t="shared" si="9"/>
        <v>0</v>
      </c>
    </row>
    <row r="107" spans="1:11" ht="16.5" customHeight="1">
      <c r="A107" s="132"/>
      <c r="B107" s="50">
        <v>4210</v>
      </c>
      <c r="C107" s="14" t="s">
        <v>17</v>
      </c>
      <c r="D107" s="98"/>
      <c r="E107" s="98"/>
      <c r="F107" s="98"/>
      <c r="G107" s="111"/>
      <c r="H107" s="100">
        <v>777</v>
      </c>
      <c r="I107" s="100">
        <v>777</v>
      </c>
      <c r="J107" s="98">
        <v>705.26</v>
      </c>
      <c r="K107" s="98">
        <f t="shared" si="9"/>
        <v>90.76705276705277</v>
      </c>
    </row>
    <row r="108" spans="1:11" ht="17.25" customHeight="1">
      <c r="A108" s="153"/>
      <c r="B108" s="50">
        <v>4300</v>
      </c>
      <c r="C108" s="14" t="s">
        <v>5</v>
      </c>
      <c r="D108" s="98"/>
      <c r="E108" s="98"/>
      <c r="F108" s="98"/>
      <c r="G108" s="111"/>
      <c r="H108" s="100">
        <v>5500</v>
      </c>
      <c r="I108" s="100">
        <v>5232</v>
      </c>
      <c r="J108" s="100">
        <v>4312</v>
      </c>
      <c r="K108" s="98">
        <f t="shared" si="9"/>
        <v>82.41590214067278</v>
      </c>
    </row>
    <row r="109" spans="1:11" ht="17.25" customHeight="1">
      <c r="A109" s="18">
        <v>75022</v>
      </c>
      <c r="B109" s="18"/>
      <c r="C109" s="20" t="s">
        <v>54</v>
      </c>
      <c r="D109" s="91"/>
      <c r="E109" s="91"/>
      <c r="F109" s="91"/>
      <c r="G109" s="96"/>
      <c r="H109" s="101">
        <f>SUM(H110:H114)</f>
        <v>100900</v>
      </c>
      <c r="I109" s="101">
        <f>SUM(I110:I114)</f>
        <v>100900</v>
      </c>
      <c r="J109" s="101">
        <f>SUM(J110:J114)</f>
        <v>96048.74</v>
      </c>
      <c r="K109" s="91">
        <f t="shared" si="9"/>
        <v>95.19201189296334</v>
      </c>
    </row>
    <row r="110" spans="1:11" ht="15" customHeight="1">
      <c r="A110" s="30"/>
      <c r="B110" s="50">
        <v>3030</v>
      </c>
      <c r="C110" s="14" t="s">
        <v>43</v>
      </c>
      <c r="D110" s="98"/>
      <c r="E110" s="98"/>
      <c r="F110" s="98"/>
      <c r="G110" s="111"/>
      <c r="H110" s="100">
        <v>96800</v>
      </c>
      <c r="I110" s="100">
        <v>96800</v>
      </c>
      <c r="J110" s="98">
        <v>92445</v>
      </c>
      <c r="K110" s="98">
        <f t="shared" si="9"/>
        <v>95.50103305785123</v>
      </c>
    </row>
    <row r="111" spans="1:11" ht="15.75" customHeight="1">
      <c r="A111" s="153"/>
      <c r="B111" s="50">
        <v>4210</v>
      </c>
      <c r="C111" s="14" t="s">
        <v>17</v>
      </c>
      <c r="D111" s="98"/>
      <c r="E111" s="98"/>
      <c r="F111" s="98"/>
      <c r="G111" s="111"/>
      <c r="H111" s="100">
        <v>1000</v>
      </c>
      <c r="I111" s="100">
        <v>1000</v>
      </c>
      <c r="J111" s="98">
        <v>766.74</v>
      </c>
      <c r="K111" s="98">
        <f t="shared" si="9"/>
        <v>76.67399999999999</v>
      </c>
    </row>
    <row r="112" spans="1:11" ht="15" customHeight="1">
      <c r="A112" s="132"/>
      <c r="B112" s="50">
        <v>4270</v>
      </c>
      <c r="C112" s="14" t="s">
        <v>19</v>
      </c>
      <c r="D112" s="98"/>
      <c r="E112" s="98"/>
      <c r="F112" s="98"/>
      <c r="G112" s="111"/>
      <c r="H112" s="100">
        <v>500</v>
      </c>
      <c r="I112" s="98">
        <v>0</v>
      </c>
      <c r="J112" s="98">
        <v>0</v>
      </c>
      <c r="K112" s="98"/>
    </row>
    <row r="113" spans="1:11" ht="15.75" customHeight="1">
      <c r="A113" s="132"/>
      <c r="B113" s="50">
        <v>4300</v>
      </c>
      <c r="C113" s="14" t="s">
        <v>5</v>
      </c>
      <c r="D113" s="98"/>
      <c r="E113" s="98"/>
      <c r="F113" s="98"/>
      <c r="G113" s="111"/>
      <c r="H113" s="100">
        <v>2400</v>
      </c>
      <c r="I113" s="98">
        <v>2900</v>
      </c>
      <c r="J113" s="98">
        <v>2837</v>
      </c>
      <c r="K113" s="98">
        <f t="shared" si="9"/>
        <v>97.82758620689656</v>
      </c>
    </row>
    <row r="114" spans="1:11" ht="15.75" customHeight="1">
      <c r="A114" s="132"/>
      <c r="B114" s="50">
        <v>4420</v>
      </c>
      <c r="C114" s="14" t="s">
        <v>61</v>
      </c>
      <c r="D114" s="98"/>
      <c r="E114" s="98"/>
      <c r="F114" s="98"/>
      <c r="G114" s="111"/>
      <c r="H114" s="100">
        <v>200</v>
      </c>
      <c r="I114" s="98">
        <v>200</v>
      </c>
      <c r="J114" s="98">
        <v>0</v>
      </c>
      <c r="K114" s="98">
        <f t="shared" si="9"/>
        <v>0</v>
      </c>
    </row>
    <row r="115" spans="1:11" ht="17.25" customHeight="1">
      <c r="A115" s="215">
        <v>75023</v>
      </c>
      <c r="B115" s="18"/>
      <c r="C115" s="27" t="s">
        <v>56</v>
      </c>
      <c r="D115" s="101">
        <f aca="true" t="shared" si="10" ref="D115:J115">SUM(D117:D143)</f>
        <v>0</v>
      </c>
      <c r="E115" s="101">
        <f t="shared" si="10"/>
        <v>0</v>
      </c>
      <c r="F115" s="101">
        <f>SUM(F116:F143)</f>
        <v>55.2</v>
      </c>
      <c r="G115" s="96"/>
      <c r="H115" s="101">
        <f>SUM(H117:H143)</f>
        <v>2024550</v>
      </c>
      <c r="I115" s="91">
        <f t="shared" si="10"/>
        <v>2033550</v>
      </c>
      <c r="J115" s="91">
        <f t="shared" si="10"/>
        <v>1887958.47</v>
      </c>
      <c r="K115" s="91">
        <f t="shared" si="9"/>
        <v>92.84052371468614</v>
      </c>
    </row>
    <row r="116" spans="1:11" ht="17.25" customHeight="1">
      <c r="A116" s="331"/>
      <c r="B116" s="13" t="s">
        <v>31</v>
      </c>
      <c r="C116" s="24" t="s">
        <v>194</v>
      </c>
      <c r="D116" s="100">
        <v>0</v>
      </c>
      <c r="E116" s="100">
        <v>0</v>
      </c>
      <c r="F116" s="100">
        <v>55.2</v>
      </c>
      <c r="G116" s="111"/>
      <c r="H116" s="101"/>
      <c r="I116" s="101"/>
      <c r="J116" s="91"/>
      <c r="K116" s="91"/>
    </row>
    <row r="117" spans="1:11" ht="17.25" customHeight="1">
      <c r="A117" s="129"/>
      <c r="B117" s="51" t="s">
        <v>158</v>
      </c>
      <c r="C117" s="68" t="s">
        <v>162</v>
      </c>
      <c r="D117" s="91"/>
      <c r="E117" s="91"/>
      <c r="F117" s="98"/>
      <c r="G117" s="96"/>
      <c r="H117" s="100">
        <v>2700</v>
      </c>
      <c r="I117" s="100">
        <v>2700</v>
      </c>
      <c r="J117" s="98">
        <v>1370</v>
      </c>
      <c r="K117" s="98">
        <f t="shared" si="9"/>
        <v>50.74074074074074</v>
      </c>
    </row>
    <row r="118" spans="1:11" ht="16.5" customHeight="1">
      <c r="A118" s="129"/>
      <c r="B118" s="23">
        <v>4010</v>
      </c>
      <c r="C118" s="14" t="s">
        <v>49</v>
      </c>
      <c r="D118" s="91"/>
      <c r="E118" s="91"/>
      <c r="F118" s="98"/>
      <c r="G118" s="96"/>
      <c r="H118" s="100">
        <v>1227000</v>
      </c>
      <c r="I118" s="100">
        <v>1227000</v>
      </c>
      <c r="J118" s="98">
        <v>1201875.52</v>
      </c>
      <c r="K118" s="98">
        <f t="shared" si="9"/>
        <v>97.95236511817441</v>
      </c>
    </row>
    <row r="119" spans="1:11" ht="17.25" customHeight="1">
      <c r="A119" s="219"/>
      <c r="B119" s="23">
        <v>4040</v>
      </c>
      <c r="C119" s="14" t="s">
        <v>50</v>
      </c>
      <c r="D119" s="98"/>
      <c r="E119" s="98"/>
      <c r="F119" s="98"/>
      <c r="G119" s="111"/>
      <c r="H119" s="100">
        <v>95000</v>
      </c>
      <c r="I119" s="100">
        <v>92896</v>
      </c>
      <c r="J119" s="98">
        <v>90992.92</v>
      </c>
      <c r="K119" s="98">
        <f t="shared" si="9"/>
        <v>97.95138649672752</v>
      </c>
    </row>
    <row r="120" spans="1:11" ht="17.25" customHeight="1">
      <c r="A120" s="219"/>
      <c r="B120" s="23">
        <v>4100</v>
      </c>
      <c r="C120" s="14" t="s">
        <v>226</v>
      </c>
      <c r="D120" s="98"/>
      <c r="E120" s="98"/>
      <c r="F120" s="98"/>
      <c r="G120" s="111"/>
      <c r="H120" s="100">
        <v>2500</v>
      </c>
      <c r="I120" s="100">
        <v>2500</v>
      </c>
      <c r="J120" s="98">
        <v>1100.15</v>
      </c>
      <c r="K120" s="98">
        <f t="shared" si="9"/>
        <v>44.00600000000001</v>
      </c>
    </row>
    <row r="121" spans="1:11" ht="16.5" customHeight="1">
      <c r="A121" s="132"/>
      <c r="B121" s="23">
        <v>4110</v>
      </c>
      <c r="C121" s="14" t="s">
        <v>51</v>
      </c>
      <c r="D121" s="15"/>
      <c r="E121" s="15"/>
      <c r="F121" s="15"/>
      <c r="G121" s="16"/>
      <c r="H121" s="98">
        <v>229830</v>
      </c>
      <c r="I121" s="98">
        <v>229830</v>
      </c>
      <c r="J121" s="98">
        <v>194635.34</v>
      </c>
      <c r="K121" s="98">
        <f t="shared" si="9"/>
        <v>84.68665535395728</v>
      </c>
    </row>
    <row r="122" spans="1:11" ht="15.75" customHeight="1">
      <c r="A122" s="153"/>
      <c r="B122" s="23">
        <v>4120</v>
      </c>
      <c r="C122" s="14" t="s">
        <v>52</v>
      </c>
      <c r="D122" s="15"/>
      <c r="E122" s="15"/>
      <c r="F122" s="15"/>
      <c r="G122" s="16"/>
      <c r="H122" s="98">
        <v>33170</v>
      </c>
      <c r="I122" s="98">
        <v>33170</v>
      </c>
      <c r="J122" s="98">
        <v>25199.39</v>
      </c>
      <c r="K122" s="98">
        <f>J122/I122*100</f>
        <v>75.97042508290623</v>
      </c>
    </row>
    <row r="123" spans="1:11" ht="3.75" customHeight="1" thickBot="1">
      <c r="A123" s="274"/>
      <c r="B123" s="120"/>
      <c r="C123" s="163"/>
      <c r="D123" s="161"/>
      <c r="E123" s="161"/>
      <c r="F123" s="161"/>
      <c r="G123" s="161"/>
      <c r="H123" s="131"/>
      <c r="I123" s="131"/>
      <c r="J123" s="131"/>
      <c r="K123" s="131"/>
    </row>
    <row r="124" spans="1:11" ht="15.75" customHeight="1" thickBot="1">
      <c r="A124" s="339" t="s">
        <v>0</v>
      </c>
      <c r="B124" s="341" t="s">
        <v>1</v>
      </c>
      <c r="C124" s="341" t="s">
        <v>2</v>
      </c>
      <c r="D124" s="343" t="s">
        <v>146</v>
      </c>
      <c r="E124" s="344"/>
      <c r="F124" s="344"/>
      <c r="G124" s="345"/>
      <c r="H124" s="334" t="s">
        <v>148</v>
      </c>
      <c r="I124" s="335"/>
      <c r="J124" s="335"/>
      <c r="K124" s="336"/>
    </row>
    <row r="125" spans="1:11" ht="26.25" customHeight="1" thickBot="1">
      <c r="A125" s="340"/>
      <c r="B125" s="342"/>
      <c r="C125" s="342"/>
      <c r="D125" s="1" t="s">
        <v>214</v>
      </c>
      <c r="E125" s="2" t="s">
        <v>247</v>
      </c>
      <c r="F125" s="287" t="s">
        <v>147</v>
      </c>
      <c r="G125" s="2" t="s">
        <v>178</v>
      </c>
      <c r="H125" s="2" t="s">
        <v>214</v>
      </c>
      <c r="I125" s="2" t="s">
        <v>247</v>
      </c>
      <c r="J125" s="3" t="s">
        <v>147</v>
      </c>
      <c r="K125" s="2" t="s">
        <v>178</v>
      </c>
    </row>
    <row r="126" spans="1:11" ht="16.5" customHeight="1">
      <c r="A126" s="132"/>
      <c r="B126" s="23">
        <v>4140</v>
      </c>
      <c r="C126" s="14" t="s">
        <v>58</v>
      </c>
      <c r="D126" s="15"/>
      <c r="E126" s="15"/>
      <c r="F126" s="15"/>
      <c r="G126" s="16"/>
      <c r="H126" s="98">
        <v>20000</v>
      </c>
      <c r="I126" s="98">
        <v>20000</v>
      </c>
      <c r="J126" s="98">
        <v>7040</v>
      </c>
      <c r="K126" s="98">
        <f t="shared" si="9"/>
        <v>35.199999999999996</v>
      </c>
    </row>
    <row r="127" spans="1:11" ht="15.75" customHeight="1">
      <c r="A127" s="132"/>
      <c r="B127" s="23">
        <v>4170</v>
      </c>
      <c r="C127" s="14" t="s">
        <v>59</v>
      </c>
      <c r="D127" s="15"/>
      <c r="E127" s="15"/>
      <c r="F127" s="15"/>
      <c r="G127" s="16"/>
      <c r="H127" s="98">
        <v>12500</v>
      </c>
      <c r="I127" s="98">
        <v>14500</v>
      </c>
      <c r="J127" s="98">
        <v>13685.55</v>
      </c>
      <c r="K127" s="98">
        <f t="shared" si="9"/>
        <v>94.38310344827586</v>
      </c>
    </row>
    <row r="128" spans="1:11" ht="16.5" customHeight="1">
      <c r="A128" s="132"/>
      <c r="B128" s="23">
        <v>4210</v>
      </c>
      <c r="C128" s="14" t="s">
        <v>17</v>
      </c>
      <c r="D128" s="15"/>
      <c r="E128" s="15"/>
      <c r="F128" s="15"/>
      <c r="G128" s="16"/>
      <c r="H128" s="98">
        <v>55000</v>
      </c>
      <c r="I128" s="98">
        <v>52000</v>
      </c>
      <c r="J128" s="98">
        <v>48286.99</v>
      </c>
      <c r="K128" s="98">
        <f t="shared" si="9"/>
        <v>92.85959615384614</v>
      </c>
    </row>
    <row r="129" spans="1:11" ht="17.25" customHeight="1">
      <c r="A129" s="132"/>
      <c r="B129" s="23">
        <v>4260</v>
      </c>
      <c r="C129" s="14" t="s">
        <v>18</v>
      </c>
      <c r="D129" s="15"/>
      <c r="E129" s="15"/>
      <c r="F129" s="15"/>
      <c r="G129" s="16"/>
      <c r="H129" s="98">
        <v>51750</v>
      </c>
      <c r="I129" s="98">
        <v>54750</v>
      </c>
      <c r="J129" s="98">
        <v>48783.61</v>
      </c>
      <c r="K129" s="98">
        <f t="shared" si="9"/>
        <v>89.10248401826483</v>
      </c>
    </row>
    <row r="130" spans="1:11" ht="17.25" customHeight="1">
      <c r="A130" s="132"/>
      <c r="B130" s="23">
        <v>4270</v>
      </c>
      <c r="C130" s="14" t="s">
        <v>19</v>
      </c>
      <c r="D130" s="15"/>
      <c r="E130" s="15"/>
      <c r="F130" s="15"/>
      <c r="G130" s="16"/>
      <c r="H130" s="100">
        <v>3500</v>
      </c>
      <c r="I130" s="100">
        <v>5500</v>
      </c>
      <c r="J130" s="98">
        <v>4823.19</v>
      </c>
      <c r="K130" s="98">
        <f t="shared" si="9"/>
        <v>87.69436363636362</v>
      </c>
    </row>
    <row r="131" spans="1:11" ht="18.75" customHeight="1">
      <c r="A131" s="132"/>
      <c r="B131" s="75">
        <v>4280</v>
      </c>
      <c r="C131" s="40" t="s">
        <v>60</v>
      </c>
      <c r="D131" s="15"/>
      <c r="E131" s="15"/>
      <c r="F131" s="15"/>
      <c r="G131" s="16"/>
      <c r="H131" s="98">
        <v>3000</v>
      </c>
      <c r="I131" s="98">
        <v>3000</v>
      </c>
      <c r="J131" s="98">
        <v>1706</v>
      </c>
      <c r="K131" s="98">
        <f t="shared" si="9"/>
        <v>56.86666666666667</v>
      </c>
    </row>
    <row r="132" spans="1:11" ht="15.75" customHeight="1">
      <c r="A132" s="132"/>
      <c r="B132" s="23">
        <v>4300</v>
      </c>
      <c r="C132" s="14" t="s">
        <v>5</v>
      </c>
      <c r="D132" s="15"/>
      <c r="E132" s="15"/>
      <c r="F132" s="15"/>
      <c r="G132" s="16"/>
      <c r="H132" s="98">
        <v>136000</v>
      </c>
      <c r="I132" s="98">
        <v>140000</v>
      </c>
      <c r="J132" s="98">
        <v>136180.24</v>
      </c>
      <c r="K132" s="98">
        <f t="shared" si="9"/>
        <v>97.27159999999999</v>
      </c>
    </row>
    <row r="133" spans="1:11" ht="16.5" customHeight="1">
      <c r="A133" s="132"/>
      <c r="B133" s="23">
        <v>4350</v>
      </c>
      <c r="C133" s="14" t="s">
        <v>20</v>
      </c>
      <c r="D133" s="15"/>
      <c r="E133" s="15"/>
      <c r="F133" s="15"/>
      <c r="G133" s="16"/>
      <c r="H133" s="98">
        <v>3000</v>
      </c>
      <c r="I133" s="98">
        <v>4000</v>
      </c>
      <c r="J133" s="98">
        <v>3736.61</v>
      </c>
      <c r="K133" s="98">
        <f t="shared" si="9"/>
        <v>93.41525</v>
      </c>
    </row>
    <row r="134" spans="1:11" ht="27" customHeight="1">
      <c r="A134" s="132"/>
      <c r="B134" s="23">
        <v>4360</v>
      </c>
      <c r="C134" s="24" t="s">
        <v>203</v>
      </c>
      <c r="D134" s="15"/>
      <c r="E134" s="15"/>
      <c r="F134" s="15"/>
      <c r="G134" s="16"/>
      <c r="H134" s="100">
        <v>6000</v>
      </c>
      <c r="I134" s="100">
        <v>6000</v>
      </c>
      <c r="J134" s="98">
        <v>4394.91</v>
      </c>
      <c r="K134" s="98">
        <f t="shared" si="9"/>
        <v>73.24849999999999</v>
      </c>
    </row>
    <row r="135" spans="1:11" ht="27" customHeight="1">
      <c r="A135" s="132"/>
      <c r="B135" s="23">
        <v>4370</v>
      </c>
      <c r="C135" s="24" t="s">
        <v>213</v>
      </c>
      <c r="D135" s="15"/>
      <c r="E135" s="15"/>
      <c r="F135" s="15"/>
      <c r="G135" s="16"/>
      <c r="H135" s="100">
        <v>10000</v>
      </c>
      <c r="I135" s="100">
        <v>11000</v>
      </c>
      <c r="J135" s="98">
        <v>10132.52</v>
      </c>
      <c r="K135" s="98">
        <f t="shared" si="9"/>
        <v>92.11381818181819</v>
      </c>
    </row>
    <row r="136" spans="1:11" ht="25.5" customHeight="1">
      <c r="A136" s="132"/>
      <c r="B136" s="23">
        <v>4400</v>
      </c>
      <c r="C136" s="24" t="s">
        <v>183</v>
      </c>
      <c r="D136" s="15"/>
      <c r="E136" s="15"/>
      <c r="F136" s="15"/>
      <c r="G136" s="16"/>
      <c r="H136" s="100">
        <v>10000</v>
      </c>
      <c r="I136" s="100">
        <v>10000</v>
      </c>
      <c r="J136" s="98">
        <v>9863.25</v>
      </c>
      <c r="K136" s="98">
        <f t="shared" si="9"/>
        <v>98.63250000000001</v>
      </c>
    </row>
    <row r="137" spans="1:11" ht="16.5" customHeight="1">
      <c r="A137" s="132"/>
      <c r="B137" s="23">
        <v>4410</v>
      </c>
      <c r="C137" s="14" t="s">
        <v>53</v>
      </c>
      <c r="D137" s="15"/>
      <c r="E137" s="15"/>
      <c r="F137" s="15"/>
      <c r="G137" s="16"/>
      <c r="H137" s="100">
        <v>20000</v>
      </c>
      <c r="I137" s="100">
        <v>17000</v>
      </c>
      <c r="J137" s="98">
        <v>14668.56</v>
      </c>
      <c r="K137" s="98">
        <f t="shared" si="9"/>
        <v>86.28564705882353</v>
      </c>
    </row>
    <row r="138" spans="1:11" ht="16.5" customHeight="1">
      <c r="A138" s="132"/>
      <c r="B138" s="23">
        <v>4420</v>
      </c>
      <c r="C138" s="14" t="s">
        <v>61</v>
      </c>
      <c r="D138" s="15"/>
      <c r="E138" s="15"/>
      <c r="F138" s="15"/>
      <c r="G138" s="16"/>
      <c r="H138" s="100">
        <v>5000</v>
      </c>
      <c r="I138" s="100">
        <v>0</v>
      </c>
      <c r="J138" s="98">
        <v>0</v>
      </c>
      <c r="K138" s="98"/>
    </row>
    <row r="139" spans="1:11" ht="15" customHeight="1">
      <c r="A139" s="132"/>
      <c r="B139" s="23">
        <v>4430</v>
      </c>
      <c r="C139" s="14" t="s">
        <v>11</v>
      </c>
      <c r="D139" s="15"/>
      <c r="E139" s="15"/>
      <c r="F139" s="15"/>
      <c r="G139" s="16"/>
      <c r="H139" s="138">
        <v>8000</v>
      </c>
      <c r="I139" s="100">
        <v>5000</v>
      </c>
      <c r="J139" s="98">
        <v>2023</v>
      </c>
      <c r="K139" s="98">
        <f t="shared" si="9"/>
        <v>40.46</v>
      </c>
    </row>
    <row r="140" spans="1:11" ht="17.25" customHeight="1">
      <c r="A140" s="351"/>
      <c r="B140" s="23">
        <v>4440</v>
      </c>
      <c r="C140" s="24" t="s">
        <v>62</v>
      </c>
      <c r="D140" s="15"/>
      <c r="E140" s="15"/>
      <c r="F140" s="15"/>
      <c r="G140" s="16"/>
      <c r="H140" s="138">
        <v>31600</v>
      </c>
      <c r="I140" s="100">
        <v>33704</v>
      </c>
      <c r="J140" s="98">
        <v>33703.98</v>
      </c>
      <c r="K140" s="98">
        <f t="shared" si="9"/>
        <v>99.99994065986235</v>
      </c>
    </row>
    <row r="141" spans="1:11" ht="17.25" customHeight="1">
      <c r="A141" s="351"/>
      <c r="B141" s="23">
        <v>4610</v>
      </c>
      <c r="C141" s="24" t="s">
        <v>33</v>
      </c>
      <c r="D141" s="15"/>
      <c r="E141" s="15"/>
      <c r="F141" s="15"/>
      <c r="G141" s="16"/>
      <c r="H141" s="100">
        <v>30000</v>
      </c>
      <c r="I141" s="100">
        <v>43000</v>
      </c>
      <c r="J141" s="100">
        <v>9604.07</v>
      </c>
      <c r="K141" s="98">
        <f t="shared" si="9"/>
        <v>22.335046511627908</v>
      </c>
    </row>
    <row r="142" spans="1:11" ht="26.25" customHeight="1">
      <c r="A142" s="132"/>
      <c r="B142" s="23">
        <v>4700</v>
      </c>
      <c r="C142" s="24" t="s">
        <v>55</v>
      </c>
      <c r="D142" s="15"/>
      <c r="E142" s="15"/>
      <c r="F142" s="15"/>
      <c r="G142" s="16"/>
      <c r="H142" s="100">
        <v>19000</v>
      </c>
      <c r="I142" s="100">
        <v>16000</v>
      </c>
      <c r="J142" s="98">
        <v>14154</v>
      </c>
      <c r="K142" s="98">
        <f t="shared" si="9"/>
        <v>88.4625</v>
      </c>
    </row>
    <row r="143" spans="1:11" ht="26.25" customHeight="1">
      <c r="A143" s="153"/>
      <c r="B143" s="23">
        <v>6060</v>
      </c>
      <c r="C143" s="24" t="s">
        <v>27</v>
      </c>
      <c r="D143" s="15"/>
      <c r="E143" s="15"/>
      <c r="F143" s="15"/>
      <c r="G143" s="16"/>
      <c r="H143" s="235">
        <v>10000</v>
      </c>
      <c r="I143" s="98">
        <v>10000</v>
      </c>
      <c r="J143" s="98">
        <v>9998.67</v>
      </c>
      <c r="K143" s="98">
        <f t="shared" si="9"/>
        <v>99.98670000000001</v>
      </c>
    </row>
    <row r="144" spans="1:11" ht="15" customHeight="1">
      <c r="A144" s="18">
        <v>75075</v>
      </c>
      <c r="B144" s="19"/>
      <c r="C144" s="70" t="s">
        <v>63</v>
      </c>
      <c r="D144" s="21"/>
      <c r="E144" s="21"/>
      <c r="F144" s="91"/>
      <c r="G144" s="96"/>
      <c r="H144" s="91">
        <f>SUM(H145:H146)</f>
        <v>60000</v>
      </c>
      <c r="I144" s="91">
        <f>SUM(I145:I146)</f>
        <v>69508</v>
      </c>
      <c r="J144" s="91">
        <f>SUM(J145:J146)</f>
        <v>66883.88</v>
      </c>
      <c r="K144" s="21">
        <f t="shared" si="9"/>
        <v>96.22472233411982</v>
      </c>
    </row>
    <row r="145" spans="1:11" ht="17.25" customHeight="1">
      <c r="A145" s="347"/>
      <c r="B145" s="23">
        <v>4210</v>
      </c>
      <c r="C145" s="14" t="s">
        <v>17</v>
      </c>
      <c r="D145" s="21"/>
      <c r="E145" s="21"/>
      <c r="F145" s="91"/>
      <c r="G145" s="96"/>
      <c r="H145" s="100">
        <v>2000</v>
      </c>
      <c r="I145" s="98">
        <v>6708</v>
      </c>
      <c r="J145" s="98">
        <v>5994.16</v>
      </c>
      <c r="K145" s="15">
        <f t="shared" si="9"/>
        <v>89.35837805605247</v>
      </c>
    </row>
    <row r="146" spans="1:11" ht="15.75" customHeight="1">
      <c r="A146" s="352"/>
      <c r="B146" s="23">
        <v>4300</v>
      </c>
      <c r="C146" s="68" t="s">
        <v>5</v>
      </c>
      <c r="D146" s="15"/>
      <c r="E146" s="15"/>
      <c r="F146" s="98"/>
      <c r="G146" s="96"/>
      <c r="H146" s="100">
        <v>58000</v>
      </c>
      <c r="I146" s="100">
        <v>62800</v>
      </c>
      <c r="J146" s="98">
        <v>60889.72</v>
      </c>
      <c r="K146" s="15">
        <f t="shared" si="9"/>
        <v>96.95815286624205</v>
      </c>
    </row>
    <row r="147" spans="1:11" ht="18.75" customHeight="1">
      <c r="A147" s="162">
        <v>75095</v>
      </c>
      <c r="B147" s="19"/>
      <c r="C147" s="70" t="s">
        <v>9</v>
      </c>
      <c r="D147" s="91">
        <f>SUM(D148:D164)</f>
        <v>2689.5</v>
      </c>
      <c r="E147" s="91">
        <f>SUM(E148:E164)</f>
        <v>10773.099999999999</v>
      </c>
      <c r="F147" s="91">
        <f>SUM(F148:F164)</f>
        <v>11855.050000000001</v>
      </c>
      <c r="G147" s="96">
        <f>F147/E147*100</f>
        <v>110.04307023976388</v>
      </c>
      <c r="H147" s="202">
        <f>SUM(H148:H164)</f>
        <v>51687.5</v>
      </c>
      <c r="I147" s="121">
        <f>SUM(I148:I164)</f>
        <v>69593.1</v>
      </c>
      <c r="J147" s="91">
        <f>SUM(J148:J164)</f>
        <v>62453.08</v>
      </c>
      <c r="K147" s="21">
        <f t="shared" si="9"/>
        <v>89.74033345259802</v>
      </c>
    </row>
    <row r="148" spans="1:11" ht="16.5" customHeight="1">
      <c r="A148" s="44"/>
      <c r="B148" s="144" t="s">
        <v>37</v>
      </c>
      <c r="C148" s="14" t="s">
        <v>38</v>
      </c>
      <c r="D148" s="98">
        <v>0</v>
      </c>
      <c r="E148" s="98">
        <v>0</v>
      </c>
      <c r="F148" s="98">
        <v>82</v>
      </c>
      <c r="G148" s="111"/>
      <c r="H148" s="100"/>
      <c r="I148" s="98"/>
      <c r="J148" s="98"/>
      <c r="K148" s="21"/>
    </row>
    <row r="149" spans="1:11" ht="17.25" customHeight="1">
      <c r="A149" s="39"/>
      <c r="B149" s="13" t="s">
        <v>31</v>
      </c>
      <c r="C149" s="14" t="s">
        <v>32</v>
      </c>
      <c r="D149" s="98">
        <v>0</v>
      </c>
      <c r="E149" s="98">
        <v>0</v>
      </c>
      <c r="F149" s="98">
        <v>1000</v>
      </c>
      <c r="G149" s="111"/>
      <c r="H149" s="100"/>
      <c r="I149" s="98"/>
      <c r="J149" s="98"/>
      <c r="K149" s="21"/>
    </row>
    <row r="150" spans="1:11" ht="4.5" customHeight="1" thickBot="1">
      <c r="A150" s="48"/>
      <c r="B150" s="276"/>
      <c r="C150" s="163"/>
      <c r="D150" s="131"/>
      <c r="E150" s="131"/>
      <c r="F150" s="131"/>
      <c r="G150" s="131"/>
      <c r="H150" s="131"/>
      <c r="I150" s="131"/>
      <c r="J150" s="131"/>
      <c r="K150" s="282"/>
    </row>
    <row r="151" spans="1:11" ht="17.25" customHeight="1" thickBot="1">
      <c r="A151" s="339" t="s">
        <v>0</v>
      </c>
      <c r="B151" s="341" t="s">
        <v>1</v>
      </c>
      <c r="C151" s="341" t="s">
        <v>2</v>
      </c>
      <c r="D151" s="343" t="s">
        <v>146</v>
      </c>
      <c r="E151" s="344"/>
      <c r="F151" s="344"/>
      <c r="G151" s="345"/>
      <c r="H151" s="334" t="s">
        <v>148</v>
      </c>
      <c r="I151" s="335"/>
      <c r="J151" s="335"/>
      <c r="K151" s="336"/>
    </row>
    <row r="152" spans="1:11" ht="25.5" customHeight="1" thickBot="1">
      <c r="A152" s="340"/>
      <c r="B152" s="342"/>
      <c r="C152" s="342"/>
      <c r="D152" s="1" t="s">
        <v>214</v>
      </c>
      <c r="E152" s="2" t="s">
        <v>247</v>
      </c>
      <c r="F152" s="287" t="s">
        <v>147</v>
      </c>
      <c r="G152" s="2" t="s">
        <v>178</v>
      </c>
      <c r="H152" s="2" t="s">
        <v>214</v>
      </c>
      <c r="I152" s="2" t="s">
        <v>247</v>
      </c>
      <c r="J152" s="3" t="s">
        <v>147</v>
      </c>
      <c r="K152" s="2" t="s">
        <v>178</v>
      </c>
    </row>
    <row r="153" spans="1:11" ht="49.5" customHeight="1">
      <c r="A153" s="172"/>
      <c r="B153" s="206" t="s">
        <v>192</v>
      </c>
      <c r="C153" s="72" t="s">
        <v>251</v>
      </c>
      <c r="D153" s="90">
        <v>2286.08</v>
      </c>
      <c r="E153" s="90">
        <v>9157.14</v>
      </c>
      <c r="F153" s="90">
        <v>9157.1</v>
      </c>
      <c r="G153" s="168">
        <f>F153/E153*100</f>
        <v>99.99956318239101</v>
      </c>
      <c r="H153" s="152"/>
      <c r="I153" s="90"/>
      <c r="J153" s="90"/>
      <c r="K153" s="77"/>
    </row>
    <row r="154" spans="1:11" ht="52.5" customHeight="1">
      <c r="A154" s="172"/>
      <c r="B154" s="206" t="s">
        <v>193</v>
      </c>
      <c r="C154" s="207" t="s">
        <v>251</v>
      </c>
      <c r="D154" s="90">
        <v>403.42</v>
      </c>
      <c r="E154" s="90">
        <v>1615.96</v>
      </c>
      <c r="F154" s="90">
        <v>1615.95</v>
      </c>
      <c r="G154" s="111">
        <f>F154/E154*100</f>
        <v>99.99938117280131</v>
      </c>
      <c r="H154" s="100"/>
      <c r="I154" s="98"/>
      <c r="J154" s="98"/>
      <c r="K154" s="21"/>
    </row>
    <row r="155" spans="1:11" ht="18.75" customHeight="1">
      <c r="A155" s="172"/>
      <c r="B155" s="170" t="s">
        <v>195</v>
      </c>
      <c r="C155" s="14" t="s">
        <v>49</v>
      </c>
      <c r="D155" s="98"/>
      <c r="E155" s="98"/>
      <c r="F155" s="98"/>
      <c r="G155" s="111"/>
      <c r="H155" s="100">
        <v>476.87</v>
      </c>
      <c r="I155" s="98">
        <v>2267.24</v>
      </c>
      <c r="J155" s="98">
        <v>2267.23</v>
      </c>
      <c r="K155" s="15">
        <f t="shared" si="9"/>
        <v>99.9995589350929</v>
      </c>
    </row>
    <row r="156" spans="1:11" ht="15.75" customHeight="1">
      <c r="A156" s="172"/>
      <c r="B156" s="170" t="s">
        <v>196</v>
      </c>
      <c r="C156" s="14" t="s">
        <v>49</v>
      </c>
      <c r="D156" s="98"/>
      <c r="E156" s="98"/>
      <c r="F156" s="98"/>
      <c r="G156" s="111"/>
      <c r="H156" s="100">
        <v>84.15</v>
      </c>
      <c r="I156" s="98">
        <v>6020.1</v>
      </c>
      <c r="J156" s="98">
        <v>6019.89</v>
      </c>
      <c r="K156" s="15">
        <f t="shared" si="9"/>
        <v>99.9965116858524</v>
      </c>
    </row>
    <row r="157" spans="1:11" ht="16.5" customHeight="1">
      <c r="A157" s="172"/>
      <c r="B157" s="170" t="s">
        <v>197</v>
      </c>
      <c r="C157" s="14" t="s">
        <v>51</v>
      </c>
      <c r="D157" s="98"/>
      <c r="E157" s="98"/>
      <c r="F157" s="98"/>
      <c r="G157" s="111"/>
      <c r="H157" s="100">
        <v>72.45</v>
      </c>
      <c r="I157" s="98">
        <v>380.22</v>
      </c>
      <c r="J157" s="98">
        <v>380.22</v>
      </c>
      <c r="K157" s="15">
        <f t="shared" si="9"/>
        <v>100</v>
      </c>
    </row>
    <row r="158" spans="1:11" ht="14.25" customHeight="1">
      <c r="A158" s="172"/>
      <c r="B158" s="170" t="s">
        <v>198</v>
      </c>
      <c r="C158" s="14" t="s">
        <v>51</v>
      </c>
      <c r="D158" s="98"/>
      <c r="E158" s="98"/>
      <c r="F158" s="98"/>
      <c r="G158" s="111"/>
      <c r="H158" s="100">
        <v>452.79</v>
      </c>
      <c r="I158" s="98">
        <v>1037.1</v>
      </c>
      <c r="J158" s="98">
        <v>1033.14</v>
      </c>
      <c r="K158" s="15">
        <f t="shared" si="9"/>
        <v>99.61816603991902</v>
      </c>
    </row>
    <row r="159" spans="1:11" ht="20.25" customHeight="1">
      <c r="A159" s="172"/>
      <c r="B159" s="170" t="s">
        <v>199</v>
      </c>
      <c r="C159" s="14" t="s">
        <v>52</v>
      </c>
      <c r="D159" s="98"/>
      <c r="E159" s="98"/>
      <c r="F159" s="98"/>
      <c r="G159" s="111"/>
      <c r="H159" s="100">
        <v>11.68</v>
      </c>
      <c r="I159" s="98">
        <v>55.54</v>
      </c>
      <c r="J159" s="98">
        <v>55.54</v>
      </c>
      <c r="K159" s="15">
        <f t="shared" si="9"/>
        <v>100</v>
      </c>
    </row>
    <row r="160" spans="1:11" ht="18.75" customHeight="1">
      <c r="A160" s="172"/>
      <c r="B160" s="170" t="s">
        <v>200</v>
      </c>
      <c r="C160" s="14" t="s">
        <v>52</v>
      </c>
      <c r="D160" s="98"/>
      <c r="E160" s="98"/>
      <c r="F160" s="98"/>
      <c r="G160" s="111"/>
      <c r="H160" s="100">
        <v>2.06</v>
      </c>
      <c r="I160" s="98">
        <v>129.8</v>
      </c>
      <c r="J160" s="98">
        <v>104.49</v>
      </c>
      <c r="K160" s="15">
        <f t="shared" si="9"/>
        <v>80.50077041602465</v>
      </c>
    </row>
    <row r="161" spans="1:11" ht="18" customHeight="1">
      <c r="A161" s="172"/>
      <c r="B161" s="171" t="s">
        <v>228</v>
      </c>
      <c r="C161" s="46" t="s">
        <v>16</v>
      </c>
      <c r="D161" s="90"/>
      <c r="E161" s="90"/>
      <c r="F161" s="90"/>
      <c r="G161" s="111"/>
      <c r="H161" s="100">
        <v>2450</v>
      </c>
      <c r="I161" s="90">
        <v>0</v>
      </c>
      <c r="J161" s="90">
        <v>0</v>
      </c>
      <c r="K161" s="15"/>
    </row>
    <row r="162" spans="1:11" ht="18" customHeight="1">
      <c r="A162" s="172"/>
      <c r="B162" s="171" t="s">
        <v>227</v>
      </c>
      <c r="C162" s="46" t="s">
        <v>17</v>
      </c>
      <c r="D162" s="90"/>
      <c r="E162" s="90"/>
      <c r="F162" s="90"/>
      <c r="G162" s="111"/>
      <c r="H162" s="100">
        <v>27000</v>
      </c>
      <c r="I162" s="90">
        <v>23110</v>
      </c>
      <c r="J162" s="90">
        <v>23093.94</v>
      </c>
      <c r="K162" s="15">
        <f>J162/I162*100</f>
        <v>99.9305062743401</v>
      </c>
    </row>
    <row r="163" spans="1:11" ht="15" customHeight="1">
      <c r="A163" s="172"/>
      <c r="B163" s="171" t="s">
        <v>201</v>
      </c>
      <c r="C163" s="30" t="s">
        <v>5</v>
      </c>
      <c r="D163" s="31"/>
      <c r="E163" s="31"/>
      <c r="F163" s="90"/>
      <c r="G163" s="111"/>
      <c r="H163" s="138">
        <v>1725.08</v>
      </c>
      <c r="I163" s="90">
        <v>6454.14</v>
      </c>
      <c r="J163" s="90">
        <v>6454.14</v>
      </c>
      <c r="K163" s="15">
        <f>J163/I163*100</f>
        <v>100</v>
      </c>
    </row>
    <row r="164" spans="1:11" ht="15" customHeight="1" thickBot="1">
      <c r="A164" s="39"/>
      <c r="B164" s="51" t="s">
        <v>202</v>
      </c>
      <c r="C164" s="68" t="s">
        <v>5</v>
      </c>
      <c r="D164" s="15"/>
      <c r="E164" s="15"/>
      <c r="F164" s="98"/>
      <c r="G164" s="111"/>
      <c r="H164" s="138">
        <v>19412.42</v>
      </c>
      <c r="I164" s="98">
        <v>30138.96</v>
      </c>
      <c r="J164" s="98">
        <v>23044.49</v>
      </c>
      <c r="K164" s="15">
        <f>J164/I164*100</f>
        <v>76.4608002399552</v>
      </c>
    </row>
    <row r="165" spans="1:11" ht="45" customHeight="1" thickBot="1">
      <c r="A165" s="53">
        <v>751</v>
      </c>
      <c r="B165" s="66"/>
      <c r="C165" s="81" t="s">
        <v>64</v>
      </c>
      <c r="D165" s="94">
        <f aca="true" t="shared" si="11" ref="D165:J165">SUM(D166)</f>
        <v>1160</v>
      </c>
      <c r="E165" s="94">
        <f t="shared" si="11"/>
        <v>1160</v>
      </c>
      <c r="F165" s="94">
        <f t="shared" si="11"/>
        <v>1160</v>
      </c>
      <c r="G165" s="94">
        <f t="shared" si="11"/>
        <v>100</v>
      </c>
      <c r="H165" s="94">
        <f t="shared" si="11"/>
        <v>1160</v>
      </c>
      <c r="I165" s="94">
        <f t="shared" si="11"/>
        <v>1160</v>
      </c>
      <c r="J165" s="94">
        <f t="shared" si="11"/>
        <v>1160</v>
      </c>
      <c r="K165" s="94">
        <f>J165/I165*100</f>
        <v>100</v>
      </c>
    </row>
    <row r="166" spans="1:11" ht="27" customHeight="1">
      <c r="A166" s="67">
        <v>75101</v>
      </c>
      <c r="B166" s="8"/>
      <c r="C166" s="92" t="s">
        <v>65</v>
      </c>
      <c r="D166" s="104">
        <f>SUM(D167:D174)</f>
        <v>1160</v>
      </c>
      <c r="E166" s="104">
        <f>SUM(E167:E174)</f>
        <v>1160</v>
      </c>
      <c r="F166" s="104">
        <f>SUM(F167:F174)</f>
        <v>1160</v>
      </c>
      <c r="G166" s="102">
        <f>F166/E166*100</f>
        <v>100</v>
      </c>
      <c r="H166" s="104">
        <f>SUM(H167:H174)</f>
        <v>1160</v>
      </c>
      <c r="I166" s="104">
        <f>SUM(I167:I174)</f>
        <v>1160</v>
      </c>
      <c r="J166" s="104">
        <f>SUM(J167:J174)</f>
        <v>1160</v>
      </c>
      <c r="K166" s="104">
        <f aca="true" t="shared" si="12" ref="K166:K181">J166/I166*100</f>
        <v>100</v>
      </c>
    </row>
    <row r="167" spans="1:11" ht="53.25" customHeight="1">
      <c r="A167" s="156"/>
      <c r="B167" s="14">
        <v>2010</v>
      </c>
      <c r="C167" s="59" t="s">
        <v>10</v>
      </c>
      <c r="D167" s="98">
        <v>1160</v>
      </c>
      <c r="E167" s="98">
        <v>1160</v>
      </c>
      <c r="F167" s="98">
        <v>1160</v>
      </c>
      <c r="G167" s="111">
        <f>F167/E167*100</f>
        <v>100</v>
      </c>
      <c r="H167" s="100"/>
      <c r="I167" s="90"/>
      <c r="J167" s="98"/>
      <c r="K167" s="112"/>
    </row>
    <row r="168" spans="1:11" ht="19.5" customHeight="1">
      <c r="A168" s="133"/>
      <c r="B168" s="23">
        <v>4110</v>
      </c>
      <c r="C168" s="14" t="s">
        <v>51</v>
      </c>
      <c r="D168" s="98"/>
      <c r="E168" s="98"/>
      <c r="F168" s="98"/>
      <c r="G168" s="111"/>
      <c r="H168" s="201">
        <v>132</v>
      </c>
      <c r="I168" s="98">
        <v>132</v>
      </c>
      <c r="J168" s="98">
        <v>132</v>
      </c>
      <c r="K168" s="98">
        <f t="shared" si="12"/>
        <v>100</v>
      </c>
    </row>
    <row r="169" spans="1:11" ht="18" customHeight="1">
      <c r="A169" s="133"/>
      <c r="B169" s="23">
        <v>4120</v>
      </c>
      <c r="C169" s="14" t="s">
        <v>52</v>
      </c>
      <c r="D169" s="98"/>
      <c r="E169" s="98"/>
      <c r="F169" s="98"/>
      <c r="G169" s="111"/>
      <c r="H169" s="100">
        <v>21</v>
      </c>
      <c r="I169" s="100">
        <v>0</v>
      </c>
      <c r="J169" s="139">
        <v>0</v>
      </c>
      <c r="K169" s="98"/>
    </row>
    <row r="170" spans="1:11" ht="17.25" customHeight="1">
      <c r="A170" s="134"/>
      <c r="B170" s="23">
        <v>4170</v>
      </c>
      <c r="C170" s="14" t="s">
        <v>16</v>
      </c>
      <c r="D170" s="98"/>
      <c r="E170" s="98"/>
      <c r="F170" s="98"/>
      <c r="G170" s="111"/>
      <c r="H170" s="100">
        <v>850</v>
      </c>
      <c r="I170" s="100">
        <v>850</v>
      </c>
      <c r="J170" s="100">
        <v>850</v>
      </c>
      <c r="K170" s="98">
        <f t="shared" si="12"/>
        <v>100</v>
      </c>
    </row>
    <row r="171" spans="1:11" ht="7.5" customHeight="1" thickBot="1">
      <c r="A171" s="157"/>
      <c r="B171" s="120"/>
      <c r="C171" s="163"/>
      <c r="D171" s="131"/>
      <c r="E171" s="131"/>
      <c r="F171" s="131"/>
      <c r="G171" s="131"/>
      <c r="H171" s="131"/>
      <c r="I171" s="131"/>
      <c r="J171" s="131"/>
      <c r="K171" s="131"/>
    </row>
    <row r="172" spans="1:11" ht="17.25" customHeight="1" thickBot="1">
      <c r="A172" s="339" t="s">
        <v>0</v>
      </c>
      <c r="B172" s="341" t="s">
        <v>1</v>
      </c>
      <c r="C172" s="341" t="s">
        <v>2</v>
      </c>
      <c r="D172" s="343" t="s">
        <v>146</v>
      </c>
      <c r="E172" s="344"/>
      <c r="F172" s="344"/>
      <c r="G172" s="345"/>
      <c r="H172" s="334" t="s">
        <v>148</v>
      </c>
      <c r="I172" s="335"/>
      <c r="J172" s="335"/>
      <c r="K172" s="336"/>
    </row>
    <row r="173" spans="1:11" ht="26.25" customHeight="1" thickBot="1">
      <c r="A173" s="340"/>
      <c r="B173" s="342"/>
      <c r="C173" s="342"/>
      <c r="D173" s="1" t="s">
        <v>214</v>
      </c>
      <c r="E173" s="2" t="s">
        <v>247</v>
      </c>
      <c r="F173" s="287" t="s">
        <v>147</v>
      </c>
      <c r="G173" s="2" t="s">
        <v>178</v>
      </c>
      <c r="H173" s="2" t="s">
        <v>214</v>
      </c>
      <c r="I173" s="2" t="s">
        <v>247</v>
      </c>
      <c r="J173" s="3" t="s">
        <v>147</v>
      </c>
      <c r="K173" s="2" t="s">
        <v>178</v>
      </c>
    </row>
    <row r="174" spans="1:11" ht="18.75" customHeight="1" thickBot="1">
      <c r="A174" s="133"/>
      <c r="B174" s="23">
        <v>4210</v>
      </c>
      <c r="C174" s="14" t="s">
        <v>17</v>
      </c>
      <c r="D174" s="98"/>
      <c r="E174" s="98"/>
      <c r="F174" s="98"/>
      <c r="G174" s="111"/>
      <c r="H174" s="100">
        <v>157</v>
      </c>
      <c r="I174" s="100">
        <v>178</v>
      </c>
      <c r="J174" s="100">
        <v>178</v>
      </c>
      <c r="K174" s="98">
        <f t="shared" si="12"/>
        <v>100</v>
      </c>
    </row>
    <row r="175" spans="1:11" ht="17.25" customHeight="1" thickBot="1">
      <c r="A175" s="53">
        <v>752</v>
      </c>
      <c r="B175" s="53"/>
      <c r="C175" s="66" t="s">
        <v>66</v>
      </c>
      <c r="D175" s="94">
        <f aca="true" t="shared" si="13" ref="D175:J175">SUM(D176)</f>
        <v>200</v>
      </c>
      <c r="E175" s="94">
        <f t="shared" si="13"/>
        <v>200</v>
      </c>
      <c r="F175" s="94">
        <f t="shared" si="13"/>
        <v>200</v>
      </c>
      <c r="G175" s="94">
        <f t="shared" si="13"/>
        <v>100</v>
      </c>
      <c r="H175" s="94">
        <f t="shared" si="13"/>
        <v>9000</v>
      </c>
      <c r="I175" s="94">
        <f t="shared" si="13"/>
        <v>9000</v>
      </c>
      <c r="J175" s="94">
        <f t="shared" si="13"/>
        <v>8829.49</v>
      </c>
      <c r="K175" s="94">
        <f t="shared" si="12"/>
        <v>98.10544444444444</v>
      </c>
    </row>
    <row r="176" spans="1:11" ht="19.5" customHeight="1">
      <c r="A176" s="78">
        <v>75212</v>
      </c>
      <c r="B176" s="78"/>
      <c r="C176" s="129" t="s">
        <v>67</v>
      </c>
      <c r="D176" s="210">
        <f>SUM(D177)</f>
        <v>200</v>
      </c>
      <c r="E176" s="210">
        <f>SUM(E177)</f>
        <v>200</v>
      </c>
      <c r="F176" s="210">
        <f>SUM(F177)</f>
        <v>200</v>
      </c>
      <c r="G176" s="136">
        <f>F176/E176*100</f>
        <v>100</v>
      </c>
      <c r="H176" s="210">
        <f>SUM(H178:H180)</f>
        <v>9000</v>
      </c>
      <c r="I176" s="210">
        <f>SUM(I178:I180)</f>
        <v>9000</v>
      </c>
      <c r="J176" s="210">
        <v>8829.49</v>
      </c>
      <c r="K176" s="210">
        <f t="shared" si="12"/>
        <v>98.10544444444444</v>
      </c>
    </row>
    <row r="177" spans="1:11" ht="53.25" customHeight="1">
      <c r="A177" s="348"/>
      <c r="B177" s="211">
        <v>2010</v>
      </c>
      <c r="C177" s="59" t="s">
        <v>10</v>
      </c>
      <c r="D177" s="91">
        <v>200</v>
      </c>
      <c r="E177" s="91">
        <v>200</v>
      </c>
      <c r="F177" s="91">
        <v>200</v>
      </c>
      <c r="G177" s="96">
        <f>F177/E177*100</f>
        <v>100</v>
      </c>
      <c r="H177" s="221"/>
      <c r="I177" s="91"/>
      <c r="J177" s="91"/>
      <c r="K177" s="91"/>
    </row>
    <row r="178" spans="1:11" ht="17.25" customHeight="1">
      <c r="A178" s="347"/>
      <c r="B178" s="143">
        <v>4210</v>
      </c>
      <c r="C178" s="14" t="s">
        <v>17</v>
      </c>
      <c r="D178" s="98"/>
      <c r="E178" s="98"/>
      <c r="F178" s="98"/>
      <c r="G178" s="96"/>
      <c r="H178" s="100">
        <v>7500</v>
      </c>
      <c r="I178" s="100">
        <v>8300</v>
      </c>
      <c r="J178" s="98">
        <v>8264.17</v>
      </c>
      <c r="K178" s="98">
        <f t="shared" si="12"/>
        <v>99.56831325301205</v>
      </c>
    </row>
    <row r="179" spans="1:11" ht="18" customHeight="1">
      <c r="A179" s="347"/>
      <c r="B179" s="159">
        <v>4270</v>
      </c>
      <c r="C179" s="46" t="s">
        <v>229</v>
      </c>
      <c r="D179" s="90"/>
      <c r="E179" s="90"/>
      <c r="F179" s="90"/>
      <c r="G179" s="136"/>
      <c r="H179" s="152">
        <v>0</v>
      </c>
      <c r="I179" s="152">
        <v>200</v>
      </c>
      <c r="J179" s="90">
        <v>146.37</v>
      </c>
      <c r="K179" s="98">
        <f t="shared" si="12"/>
        <v>73.185</v>
      </c>
    </row>
    <row r="180" spans="1:11" ht="19.5" customHeight="1" thickBot="1">
      <c r="A180" s="349"/>
      <c r="B180" s="159">
        <v>4300</v>
      </c>
      <c r="C180" s="46" t="s">
        <v>5</v>
      </c>
      <c r="D180" s="90"/>
      <c r="E180" s="90"/>
      <c r="F180" s="90"/>
      <c r="G180" s="136"/>
      <c r="H180" s="152">
        <v>1500</v>
      </c>
      <c r="I180" s="90">
        <v>500</v>
      </c>
      <c r="J180" s="90">
        <v>418.95</v>
      </c>
      <c r="K180" s="98">
        <f t="shared" si="12"/>
        <v>83.78999999999999</v>
      </c>
    </row>
    <row r="181" spans="1:11" ht="29.25" customHeight="1" thickBot="1">
      <c r="A181" s="4">
        <v>754</v>
      </c>
      <c r="B181" s="4"/>
      <c r="C181" s="114" t="s">
        <v>68</v>
      </c>
      <c r="D181" s="93">
        <f>SUM(D182+D187+D194)</f>
        <v>1000</v>
      </c>
      <c r="E181" s="93">
        <f>SUM(E182+E187+E194)</f>
        <v>98000</v>
      </c>
      <c r="F181" s="93">
        <f>SUM(F182+F187+F194)</f>
        <v>98000</v>
      </c>
      <c r="G181" s="94">
        <f>F181/E181*100</f>
        <v>100</v>
      </c>
      <c r="H181" s="115">
        <f>SUM(H182+H187+H194)</f>
        <v>460600</v>
      </c>
      <c r="I181" s="94">
        <f>SUM(I182+I187+I194)</f>
        <v>470600</v>
      </c>
      <c r="J181" s="94">
        <f>SUM(J182+J187+J194)</f>
        <v>468664.28</v>
      </c>
      <c r="K181" s="97">
        <f t="shared" si="12"/>
        <v>99.58866978325543</v>
      </c>
    </row>
    <row r="182" spans="1:11" ht="16.5" customHeight="1">
      <c r="A182" s="18">
        <v>75412</v>
      </c>
      <c r="B182" s="19"/>
      <c r="C182" s="20" t="s">
        <v>69</v>
      </c>
      <c r="D182" s="91">
        <v>0</v>
      </c>
      <c r="E182" s="91">
        <f>E186</f>
        <v>97000</v>
      </c>
      <c r="F182" s="91">
        <f>F186</f>
        <v>97000</v>
      </c>
      <c r="G182" s="96">
        <f>G186</f>
        <v>100</v>
      </c>
      <c r="H182" s="101">
        <f>SUM(H183:H186)</f>
        <v>452000</v>
      </c>
      <c r="I182" s="91">
        <f>SUM(I183:I186)</f>
        <v>460000</v>
      </c>
      <c r="J182" s="91">
        <f>SUM(J183:J186)</f>
        <v>459949.88</v>
      </c>
      <c r="K182" s="104">
        <f aca="true" t="shared" si="14" ref="K182:K196">J182/I182*100</f>
        <v>99.98910434782609</v>
      </c>
    </row>
    <row r="183" spans="1:11" ht="39.75" customHeight="1">
      <c r="A183" s="156"/>
      <c r="B183" s="23">
        <v>2820</v>
      </c>
      <c r="C183" s="24" t="s">
        <v>28</v>
      </c>
      <c r="D183" s="98"/>
      <c r="E183" s="98"/>
      <c r="F183" s="98"/>
      <c r="G183" s="96"/>
      <c r="H183" s="152">
        <v>47000</v>
      </c>
      <c r="I183" s="152">
        <v>55000</v>
      </c>
      <c r="J183" s="152">
        <v>55000</v>
      </c>
      <c r="K183" s="90">
        <f t="shared" si="14"/>
        <v>100</v>
      </c>
    </row>
    <row r="184" spans="1:11" ht="18.75" customHeight="1">
      <c r="A184" s="337"/>
      <c r="B184" s="23">
        <v>3030</v>
      </c>
      <c r="C184" s="59" t="s">
        <v>182</v>
      </c>
      <c r="D184" s="98"/>
      <c r="E184" s="98"/>
      <c r="F184" s="98"/>
      <c r="G184" s="96"/>
      <c r="H184" s="100">
        <v>5000</v>
      </c>
      <c r="I184" s="100">
        <v>5000</v>
      </c>
      <c r="J184" s="98">
        <v>4949.88</v>
      </c>
      <c r="K184" s="98">
        <f t="shared" si="14"/>
        <v>98.99759999999999</v>
      </c>
    </row>
    <row r="185" spans="1:11" ht="52.5" customHeight="1">
      <c r="A185" s="337"/>
      <c r="B185" s="75">
        <v>6230</v>
      </c>
      <c r="C185" s="24" t="s">
        <v>230</v>
      </c>
      <c r="D185" s="99"/>
      <c r="E185" s="99"/>
      <c r="F185" s="99"/>
      <c r="G185" s="113"/>
      <c r="H185" s="100">
        <v>400000</v>
      </c>
      <c r="I185" s="100">
        <v>400000</v>
      </c>
      <c r="J185" s="100">
        <v>400000</v>
      </c>
      <c r="K185" s="98">
        <f t="shared" si="14"/>
        <v>100</v>
      </c>
    </row>
    <row r="186" spans="1:11" ht="53.25" customHeight="1">
      <c r="A186" s="338"/>
      <c r="B186" s="14">
        <v>6300</v>
      </c>
      <c r="C186" s="59" t="s">
        <v>242</v>
      </c>
      <c r="D186" s="98">
        <v>0</v>
      </c>
      <c r="E186" s="98">
        <v>97000</v>
      </c>
      <c r="F186" s="98">
        <v>97000</v>
      </c>
      <c r="G186" s="111">
        <v>100</v>
      </c>
      <c r="H186" s="131"/>
      <c r="I186" s="98"/>
      <c r="J186" s="98"/>
      <c r="K186" s="98"/>
    </row>
    <row r="187" spans="1:11" ht="15.75" customHeight="1">
      <c r="A187" s="329">
        <v>75414</v>
      </c>
      <c r="B187" s="329"/>
      <c r="C187" s="37" t="s">
        <v>70</v>
      </c>
      <c r="D187" s="104">
        <f>SUM(D188:D193)</f>
        <v>1000</v>
      </c>
      <c r="E187" s="104">
        <f aca="true" t="shared" si="15" ref="E187:J187">SUM(E188:E193)</f>
        <v>1000</v>
      </c>
      <c r="F187" s="104">
        <f t="shared" si="15"/>
        <v>1000</v>
      </c>
      <c r="G187" s="113">
        <f>F187/E187*100</f>
        <v>100</v>
      </c>
      <c r="H187" s="101">
        <f t="shared" si="15"/>
        <v>7200</v>
      </c>
      <c r="I187" s="104">
        <f t="shared" si="15"/>
        <v>7200</v>
      </c>
      <c r="J187" s="104">
        <f t="shared" si="15"/>
        <v>6014.4</v>
      </c>
      <c r="K187" s="99">
        <f t="shared" si="14"/>
        <v>83.53333333333333</v>
      </c>
    </row>
    <row r="188" spans="1:11" ht="50.25" customHeight="1">
      <c r="A188" s="156"/>
      <c r="B188" s="14">
        <v>2010</v>
      </c>
      <c r="C188" s="59" t="s">
        <v>10</v>
      </c>
      <c r="D188" s="98">
        <v>1000</v>
      </c>
      <c r="E188" s="98">
        <v>1000</v>
      </c>
      <c r="F188" s="98">
        <v>1000</v>
      </c>
      <c r="G188" s="111">
        <f>F188/E188*100</f>
        <v>100</v>
      </c>
      <c r="H188" s="100"/>
      <c r="I188" s="98"/>
      <c r="J188" s="98"/>
      <c r="K188" s="98"/>
    </row>
    <row r="189" spans="1:11" ht="17.25" customHeight="1">
      <c r="A189" s="134"/>
      <c r="B189" s="23">
        <v>4210</v>
      </c>
      <c r="C189" s="68" t="s">
        <v>17</v>
      </c>
      <c r="D189" s="98"/>
      <c r="E189" s="98"/>
      <c r="F189" s="98"/>
      <c r="G189" s="96"/>
      <c r="H189" s="100">
        <v>4700</v>
      </c>
      <c r="I189" s="100">
        <v>6200</v>
      </c>
      <c r="J189" s="100">
        <v>5272.16</v>
      </c>
      <c r="K189" s="98">
        <f t="shared" si="14"/>
        <v>85.03483870967742</v>
      </c>
    </row>
    <row r="190" spans="1:11" ht="6" customHeight="1" thickBot="1">
      <c r="A190" s="157"/>
      <c r="B190" s="120"/>
      <c r="C190" s="274"/>
      <c r="D190" s="131"/>
      <c r="E190" s="131"/>
      <c r="F190" s="131"/>
      <c r="G190" s="281"/>
      <c r="H190" s="131"/>
      <c r="I190" s="131"/>
      <c r="J190" s="131"/>
      <c r="K190" s="131"/>
    </row>
    <row r="191" spans="1:11" ht="17.25" customHeight="1" thickBot="1">
      <c r="A191" s="339" t="s">
        <v>0</v>
      </c>
      <c r="B191" s="341" t="s">
        <v>1</v>
      </c>
      <c r="C191" s="341" t="s">
        <v>2</v>
      </c>
      <c r="D191" s="343" t="s">
        <v>146</v>
      </c>
      <c r="E191" s="344"/>
      <c r="F191" s="344"/>
      <c r="G191" s="345"/>
      <c r="H191" s="334" t="s">
        <v>148</v>
      </c>
      <c r="I191" s="335"/>
      <c r="J191" s="335"/>
      <c r="K191" s="336"/>
    </row>
    <row r="192" spans="1:11" ht="23.25" customHeight="1" thickBot="1">
      <c r="A192" s="340"/>
      <c r="B192" s="342"/>
      <c r="C192" s="342"/>
      <c r="D192" s="1" t="s">
        <v>214</v>
      </c>
      <c r="E192" s="2" t="s">
        <v>247</v>
      </c>
      <c r="F192" s="287" t="s">
        <v>147</v>
      </c>
      <c r="G192" s="2" t="s">
        <v>178</v>
      </c>
      <c r="H192" s="2" t="s">
        <v>214</v>
      </c>
      <c r="I192" s="2" t="s">
        <v>247</v>
      </c>
      <c r="J192" s="3" t="s">
        <v>147</v>
      </c>
      <c r="K192" s="2" t="s">
        <v>178</v>
      </c>
    </row>
    <row r="193" spans="1:11" ht="18.75" customHeight="1">
      <c r="A193" s="134"/>
      <c r="B193" s="23">
        <v>4300</v>
      </c>
      <c r="C193" s="68" t="s">
        <v>5</v>
      </c>
      <c r="D193" s="98"/>
      <c r="E193" s="98"/>
      <c r="F193" s="98"/>
      <c r="G193" s="96"/>
      <c r="H193" s="100">
        <v>2500</v>
      </c>
      <c r="I193" s="100">
        <v>1000</v>
      </c>
      <c r="J193" s="100">
        <v>742.24</v>
      </c>
      <c r="K193" s="98">
        <f t="shared" si="14"/>
        <v>74.224</v>
      </c>
    </row>
    <row r="194" spans="1:11" ht="17.25" customHeight="1">
      <c r="A194" s="84">
        <v>75495</v>
      </c>
      <c r="B194" s="85"/>
      <c r="C194" s="109" t="s">
        <v>9</v>
      </c>
      <c r="D194" s="128"/>
      <c r="E194" s="128"/>
      <c r="F194" s="128"/>
      <c r="G194" s="136"/>
      <c r="H194" s="151">
        <f>SUM(H195:H196)</f>
        <v>1400</v>
      </c>
      <c r="I194" s="151">
        <f>SUM(I195:I196)</f>
        <v>3400</v>
      </c>
      <c r="J194" s="151">
        <f>SUM(J195:J196)</f>
        <v>2700</v>
      </c>
      <c r="K194" s="98">
        <f t="shared" si="14"/>
        <v>79.41176470588235</v>
      </c>
    </row>
    <row r="195" spans="1:11" ht="17.25" customHeight="1">
      <c r="A195" s="288"/>
      <c r="B195" s="23">
        <v>4300</v>
      </c>
      <c r="C195" s="68" t="s">
        <v>5</v>
      </c>
      <c r="D195" s="151"/>
      <c r="E195" s="128"/>
      <c r="F195" s="128"/>
      <c r="G195" s="136"/>
      <c r="H195" s="151">
        <v>0</v>
      </c>
      <c r="I195" s="151">
        <v>2700</v>
      </c>
      <c r="J195" s="151">
        <v>2000</v>
      </c>
      <c r="K195" s="98">
        <f t="shared" si="14"/>
        <v>74.07407407407408</v>
      </c>
    </row>
    <row r="196" spans="1:11" ht="18.75" customHeight="1" thickBot="1">
      <c r="A196" s="44"/>
      <c r="B196" s="143">
        <v>4430</v>
      </c>
      <c r="C196" s="24" t="s">
        <v>11</v>
      </c>
      <c r="D196" s="100"/>
      <c r="E196" s="98"/>
      <c r="F196" s="98"/>
      <c r="G196" s="111"/>
      <c r="H196" s="100">
        <v>1400</v>
      </c>
      <c r="I196" s="98">
        <v>700</v>
      </c>
      <c r="J196" s="98">
        <v>700</v>
      </c>
      <c r="K196" s="98">
        <f t="shared" si="14"/>
        <v>100</v>
      </c>
    </row>
    <row r="197" spans="1:11" ht="62.25" customHeight="1" thickBot="1">
      <c r="A197" s="53">
        <v>756</v>
      </c>
      <c r="B197" s="47"/>
      <c r="C197" s="80" t="s">
        <v>71</v>
      </c>
      <c r="D197" s="93">
        <f>SUM(D198+D201+D208+D228+D222)</f>
        <v>6747142</v>
      </c>
      <c r="E197" s="93">
        <f>SUM(E198+E201+E208+E228+E222)</f>
        <v>5859388</v>
      </c>
      <c r="F197" s="93">
        <f>SUM(F198+F201+F208+F228+F222)</f>
        <v>5762896.61</v>
      </c>
      <c r="G197" s="94">
        <f>F197/E197*100</f>
        <v>98.35321726432863</v>
      </c>
      <c r="H197" s="93"/>
      <c r="I197" s="93"/>
      <c r="J197" s="93"/>
      <c r="K197" s="97"/>
    </row>
    <row r="198" spans="1:11" ht="16.5" customHeight="1">
      <c r="A198" s="36">
        <v>75601</v>
      </c>
      <c r="B198" s="36"/>
      <c r="C198" s="92" t="s">
        <v>72</v>
      </c>
      <c r="D198" s="104">
        <f>SUM(D199)</f>
        <v>713</v>
      </c>
      <c r="E198" s="104">
        <f>SUM(E199:E200)</f>
        <v>713</v>
      </c>
      <c r="F198" s="104">
        <f>SUM(F199:F200)</f>
        <v>1742</v>
      </c>
      <c r="G198" s="113">
        <f>F198/E198*100</f>
        <v>244.31977559607293</v>
      </c>
      <c r="H198" s="38"/>
      <c r="I198" s="9"/>
      <c r="J198" s="9"/>
      <c r="K198" s="9"/>
    </row>
    <row r="199" spans="1:11" ht="29.25" customHeight="1">
      <c r="A199" s="50"/>
      <c r="B199" s="14" t="s">
        <v>73</v>
      </c>
      <c r="C199" s="59" t="s">
        <v>74</v>
      </c>
      <c r="D199" s="98">
        <v>713</v>
      </c>
      <c r="E199" s="98">
        <v>713</v>
      </c>
      <c r="F199" s="98">
        <v>1736</v>
      </c>
      <c r="G199" s="111">
        <f>F199/E199*100</f>
        <v>243.47826086956525</v>
      </c>
      <c r="H199" s="17"/>
      <c r="I199" s="15"/>
      <c r="J199" s="15"/>
      <c r="K199" s="15"/>
    </row>
    <row r="200" spans="1:11" ht="25.5" customHeight="1">
      <c r="A200" s="324"/>
      <c r="B200" s="13" t="s">
        <v>75</v>
      </c>
      <c r="C200" s="76" t="s">
        <v>76</v>
      </c>
      <c r="D200" s="98">
        <v>0</v>
      </c>
      <c r="E200" s="98">
        <v>0</v>
      </c>
      <c r="F200" s="98">
        <v>6</v>
      </c>
      <c r="G200" s="111"/>
      <c r="H200" s="17"/>
      <c r="I200" s="15"/>
      <c r="J200" s="15"/>
      <c r="K200" s="15"/>
    </row>
    <row r="201" spans="1:11" ht="51.75" customHeight="1">
      <c r="A201" s="162">
        <v>75615</v>
      </c>
      <c r="B201" s="20"/>
      <c r="C201" s="61" t="s">
        <v>77</v>
      </c>
      <c r="D201" s="91">
        <f>SUM(D202:D207)</f>
        <v>2417866</v>
      </c>
      <c r="E201" s="91">
        <f>SUM(E202:E207)</f>
        <v>2105344</v>
      </c>
      <c r="F201" s="91">
        <f>SUM(F202:F207)</f>
        <v>2027787.6</v>
      </c>
      <c r="G201" s="111">
        <f aca="true" t="shared" si="16" ref="G201:G207">F201/E201*100</f>
        <v>96.31621245744164</v>
      </c>
      <c r="H201" s="22"/>
      <c r="I201" s="21"/>
      <c r="J201" s="21"/>
      <c r="K201" s="21"/>
    </row>
    <row r="202" spans="1:11" ht="15" customHeight="1">
      <c r="A202" s="77"/>
      <c r="B202" s="158" t="s">
        <v>78</v>
      </c>
      <c r="C202" s="68" t="s">
        <v>79</v>
      </c>
      <c r="D202" s="98">
        <v>2206320</v>
      </c>
      <c r="E202" s="98">
        <v>1909248</v>
      </c>
      <c r="F202" s="98">
        <v>1841577.74</v>
      </c>
      <c r="G202" s="111">
        <f t="shared" si="16"/>
        <v>96.45565898196567</v>
      </c>
      <c r="H202" s="17"/>
      <c r="I202" s="15"/>
      <c r="J202" s="15"/>
      <c r="K202" s="15"/>
    </row>
    <row r="203" spans="1:11" ht="16.5" customHeight="1">
      <c r="A203" s="107"/>
      <c r="B203" s="173" t="s">
        <v>80</v>
      </c>
      <c r="C203" s="153" t="s">
        <v>81</v>
      </c>
      <c r="D203" s="99">
        <v>189616</v>
      </c>
      <c r="E203" s="99">
        <v>189616</v>
      </c>
      <c r="F203" s="99">
        <v>182091</v>
      </c>
      <c r="G203" s="102">
        <f t="shared" si="16"/>
        <v>96.03145304193738</v>
      </c>
      <c r="H203" s="42"/>
      <c r="I203" s="41"/>
      <c r="J203" s="41"/>
      <c r="K203" s="41"/>
    </row>
    <row r="204" spans="1:11" ht="18" customHeight="1">
      <c r="A204" s="222"/>
      <c r="B204" s="13" t="s">
        <v>150</v>
      </c>
      <c r="C204" s="68" t="s">
        <v>149</v>
      </c>
      <c r="D204" s="98">
        <v>2420</v>
      </c>
      <c r="E204" s="98">
        <v>2420</v>
      </c>
      <c r="F204" s="98">
        <v>1251</v>
      </c>
      <c r="G204" s="111">
        <f t="shared" si="16"/>
        <v>51.694214876033065</v>
      </c>
      <c r="H204" s="17"/>
      <c r="I204" s="15"/>
      <c r="J204" s="15"/>
      <c r="K204" s="15"/>
    </row>
    <row r="205" spans="1:11" ht="13.5" customHeight="1">
      <c r="A205" s="187"/>
      <c r="B205" s="14" t="s">
        <v>82</v>
      </c>
      <c r="C205" s="68" t="s">
        <v>83</v>
      </c>
      <c r="D205" s="98">
        <v>930</v>
      </c>
      <c r="E205" s="98">
        <v>930</v>
      </c>
      <c r="F205" s="98">
        <v>932</v>
      </c>
      <c r="G205" s="111">
        <f t="shared" si="16"/>
        <v>100.21505376344086</v>
      </c>
      <c r="H205" s="17"/>
      <c r="I205" s="15"/>
      <c r="J205" s="15"/>
      <c r="K205" s="15"/>
    </row>
    <row r="206" spans="1:11" ht="18.75" customHeight="1">
      <c r="A206" s="188"/>
      <c r="B206" s="14" t="s">
        <v>84</v>
      </c>
      <c r="C206" s="68" t="s">
        <v>85</v>
      </c>
      <c r="D206" s="98">
        <v>1000</v>
      </c>
      <c r="E206" s="98">
        <v>1000</v>
      </c>
      <c r="F206" s="98">
        <v>0</v>
      </c>
      <c r="G206" s="111">
        <f t="shared" si="16"/>
        <v>0</v>
      </c>
      <c r="H206" s="205"/>
      <c r="I206" s="15"/>
      <c r="J206" s="15"/>
      <c r="K206" s="15"/>
    </row>
    <row r="207" spans="1:11" ht="27.75" customHeight="1">
      <c r="A207" s="188"/>
      <c r="B207" s="14" t="s">
        <v>75</v>
      </c>
      <c r="C207" s="76" t="s">
        <v>76</v>
      </c>
      <c r="D207" s="98">
        <v>17580</v>
      </c>
      <c r="E207" s="98">
        <v>2130</v>
      </c>
      <c r="F207" s="98">
        <v>1935.86</v>
      </c>
      <c r="G207" s="111">
        <f t="shared" si="16"/>
        <v>90.88544600938967</v>
      </c>
      <c r="H207" s="17"/>
      <c r="I207" s="15"/>
      <c r="J207" s="15"/>
      <c r="K207" s="15"/>
    </row>
    <row r="208" spans="1:11" ht="48.75" customHeight="1">
      <c r="A208" s="18">
        <v>75616</v>
      </c>
      <c r="B208" s="19"/>
      <c r="C208" s="74" t="s">
        <v>86</v>
      </c>
      <c r="D208" s="91">
        <f>SUM(D209:D221)</f>
        <v>1453737</v>
      </c>
      <c r="E208" s="91">
        <f>SUM(E209:E221)</f>
        <v>1507295</v>
      </c>
      <c r="F208" s="91">
        <f>SUM(F209:F221)</f>
        <v>1545488.89</v>
      </c>
      <c r="G208" s="96">
        <f>F208/E208*100</f>
        <v>102.53393595812366</v>
      </c>
      <c r="H208" s="22"/>
      <c r="I208" s="21"/>
      <c r="J208" s="21"/>
      <c r="K208" s="21"/>
    </row>
    <row r="209" spans="1:11" ht="16.5" customHeight="1">
      <c r="A209" s="156"/>
      <c r="B209" s="14" t="s">
        <v>78</v>
      </c>
      <c r="C209" s="68" t="s">
        <v>79</v>
      </c>
      <c r="D209" s="98">
        <v>1135863</v>
      </c>
      <c r="E209" s="98">
        <v>1135863</v>
      </c>
      <c r="F209" s="98">
        <v>1148034.17</v>
      </c>
      <c r="G209" s="111">
        <f aca="true" t="shared" si="17" ref="G209:G230">F209/E209*100</f>
        <v>101.07153503547521</v>
      </c>
      <c r="H209" s="17"/>
      <c r="I209" s="15"/>
      <c r="J209" s="15"/>
      <c r="K209" s="15"/>
    </row>
    <row r="210" spans="1:11" ht="17.25" customHeight="1">
      <c r="A210" s="133"/>
      <c r="B210" s="14" t="s">
        <v>80</v>
      </c>
      <c r="C210" s="68" t="s">
        <v>81</v>
      </c>
      <c r="D210" s="98">
        <v>149408</v>
      </c>
      <c r="E210" s="98">
        <v>149408</v>
      </c>
      <c r="F210" s="98">
        <v>144313.05</v>
      </c>
      <c r="G210" s="111">
        <f t="shared" si="17"/>
        <v>96.58990817091454</v>
      </c>
      <c r="H210" s="17"/>
      <c r="I210" s="15"/>
      <c r="J210" s="15"/>
      <c r="K210" s="15"/>
    </row>
    <row r="211" spans="1:11" ht="15.75" customHeight="1">
      <c r="A211" s="134"/>
      <c r="B211" s="13" t="s">
        <v>150</v>
      </c>
      <c r="C211" s="68" t="s">
        <v>149</v>
      </c>
      <c r="D211" s="98">
        <v>29</v>
      </c>
      <c r="E211" s="98">
        <v>29</v>
      </c>
      <c r="F211" s="98">
        <v>25</v>
      </c>
      <c r="G211" s="111">
        <f t="shared" si="17"/>
        <v>86.20689655172413</v>
      </c>
      <c r="H211" s="17"/>
      <c r="I211" s="15"/>
      <c r="J211" s="15"/>
      <c r="K211" s="15"/>
    </row>
    <row r="212" spans="1:11" ht="5.25" customHeight="1" thickBot="1">
      <c r="A212" s="157"/>
      <c r="B212" s="276"/>
      <c r="C212" s="274"/>
      <c r="D212" s="131"/>
      <c r="E212" s="131"/>
      <c r="F212" s="131"/>
      <c r="G212" s="131"/>
      <c r="H212" s="161"/>
      <c r="I212" s="161"/>
      <c r="J212" s="161"/>
      <c r="K212" s="161"/>
    </row>
    <row r="213" spans="1:11" ht="18.75" customHeight="1" thickBot="1">
      <c r="A213" s="339" t="s">
        <v>0</v>
      </c>
      <c r="B213" s="341" t="s">
        <v>1</v>
      </c>
      <c r="C213" s="341" t="s">
        <v>2</v>
      </c>
      <c r="D213" s="343" t="s">
        <v>146</v>
      </c>
      <c r="E213" s="344"/>
      <c r="F213" s="344"/>
      <c r="G213" s="345"/>
      <c r="H213" s="334" t="s">
        <v>148</v>
      </c>
      <c r="I213" s="335"/>
      <c r="J213" s="335"/>
      <c r="K213" s="336"/>
    </row>
    <row r="214" spans="1:11" ht="27" customHeight="1" thickBot="1">
      <c r="A214" s="340"/>
      <c r="B214" s="342"/>
      <c r="C214" s="342"/>
      <c r="D214" s="1" t="s">
        <v>214</v>
      </c>
      <c r="E214" s="2" t="s">
        <v>247</v>
      </c>
      <c r="F214" s="287" t="s">
        <v>147</v>
      </c>
      <c r="G214" s="2" t="s">
        <v>178</v>
      </c>
      <c r="H214" s="2" t="s">
        <v>214</v>
      </c>
      <c r="I214" s="2" t="s">
        <v>247</v>
      </c>
      <c r="J214" s="3" t="s">
        <v>147</v>
      </c>
      <c r="K214" s="2" t="s">
        <v>178</v>
      </c>
    </row>
    <row r="215" spans="1:11" ht="17.25" customHeight="1">
      <c r="A215" s="133"/>
      <c r="B215" s="14" t="s">
        <v>82</v>
      </c>
      <c r="C215" s="68" t="s">
        <v>83</v>
      </c>
      <c r="D215" s="98">
        <v>74897</v>
      </c>
      <c r="E215" s="98">
        <v>74897</v>
      </c>
      <c r="F215" s="98">
        <v>69518.9</v>
      </c>
      <c r="G215" s="111">
        <f t="shared" si="17"/>
        <v>92.8193385582867</v>
      </c>
      <c r="H215" s="17"/>
      <c r="I215" s="15"/>
      <c r="J215" s="15"/>
      <c r="K215" s="15"/>
    </row>
    <row r="216" spans="1:11" ht="17.25" customHeight="1">
      <c r="A216" s="133"/>
      <c r="B216" s="14" t="s">
        <v>87</v>
      </c>
      <c r="C216" s="68" t="s">
        <v>88</v>
      </c>
      <c r="D216" s="98">
        <v>1000</v>
      </c>
      <c r="E216" s="98">
        <v>36500</v>
      </c>
      <c r="F216" s="98">
        <v>41015.01</v>
      </c>
      <c r="G216" s="111">
        <f t="shared" si="17"/>
        <v>112.3698904109589</v>
      </c>
      <c r="H216" s="17"/>
      <c r="I216" s="15"/>
      <c r="J216" s="15"/>
      <c r="K216" s="15"/>
    </row>
    <row r="217" spans="1:11" ht="18" customHeight="1">
      <c r="A217" s="133"/>
      <c r="B217" s="14" t="s">
        <v>89</v>
      </c>
      <c r="C217" s="68" t="s">
        <v>90</v>
      </c>
      <c r="D217" s="98">
        <v>5040</v>
      </c>
      <c r="E217" s="98">
        <v>5040</v>
      </c>
      <c r="F217" s="98">
        <v>4333</v>
      </c>
      <c r="G217" s="111">
        <f t="shared" si="17"/>
        <v>85.97222222222223</v>
      </c>
      <c r="H217" s="17"/>
      <c r="I217" s="15"/>
      <c r="J217" s="15"/>
      <c r="K217" s="15"/>
    </row>
    <row r="218" spans="1:11" ht="16.5" customHeight="1">
      <c r="A218" s="133"/>
      <c r="B218" s="14" t="s">
        <v>91</v>
      </c>
      <c r="C218" s="68" t="s">
        <v>92</v>
      </c>
      <c r="D218" s="98">
        <v>2500</v>
      </c>
      <c r="E218" s="98">
        <v>2500</v>
      </c>
      <c r="F218" s="98">
        <v>2247.3</v>
      </c>
      <c r="G218" s="111">
        <f t="shared" si="17"/>
        <v>89.89200000000001</v>
      </c>
      <c r="H218" s="17"/>
      <c r="I218" s="15"/>
      <c r="J218" s="15"/>
      <c r="K218" s="15"/>
    </row>
    <row r="219" spans="1:11" ht="16.5" customHeight="1">
      <c r="A219" s="133"/>
      <c r="B219" s="14" t="s">
        <v>84</v>
      </c>
      <c r="C219" s="68" t="s">
        <v>85</v>
      </c>
      <c r="D219" s="98">
        <v>70000</v>
      </c>
      <c r="E219" s="98">
        <v>70000</v>
      </c>
      <c r="F219" s="98">
        <v>100145.4</v>
      </c>
      <c r="G219" s="111">
        <f t="shared" si="17"/>
        <v>143.06485714285714</v>
      </c>
      <c r="H219" s="17"/>
      <c r="I219" s="15"/>
      <c r="J219" s="15"/>
      <c r="K219" s="15"/>
    </row>
    <row r="220" spans="1:11" ht="17.25" customHeight="1">
      <c r="A220" s="133"/>
      <c r="B220" s="13" t="s">
        <v>37</v>
      </c>
      <c r="C220" s="68" t="s">
        <v>38</v>
      </c>
      <c r="D220" s="98">
        <v>0</v>
      </c>
      <c r="E220" s="98">
        <v>2240</v>
      </c>
      <c r="F220" s="98">
        <v>3059.44</v>
      </c>
      <c r="G220" s="111">
        <f t="shared" si="17"/>
        <v>136.58214285714286</v>
      </c>
      <c r="H220" s="17"/>
      <c r="I220" s="15"/>
      <c r="J220" s="15"/>
      <c r="K220" s="15"/>
    </row>
    <row r="221" spans="1:11" ht="27" customHeight="1">
      <c r="A221" s="134"/>
      <c r="B221" s="14" t="s">
        <v>75</v>
      </c>
      <c r="C221" s="59" t="s">
        <v>76</v>
      </c>
      <c r="D221" s="98">
        <v>15000</v>
      </c>
      <c r="E221" s="98">
        <v>30818</v>
      </c>
      <c r="F221" s="98">
        <v>32797.62</v>
      </c>
      <c r="G221" s="111">
        <f t="shared" si="17"/>
        <v>106.42358361996236</v>
      </c>
      <c r="H221" s="17"/>
      <c r="I221" s="15"/>
      <c r="J221" s="15"/>
      <c r="K221" s="15"/>
    </row>
    <row r="222" spans="1:11" ht="38.25" customHeight="1">
      <c r="A222" s="223">
        <v>75618</v>
      </c>
      <c r="B222" s="214"/>
      <c r="C222" s="224" t="s">
        <v>210</v>
      </c>
      <c r="D222" s="292">
        <f>SUM(D223:D227)</f>
        <v>669000</v>
      </c>
      <c r="E222" s="292">
        <f>SUM(E223:E227)</f>
        <v>127847</v>
      </c>
      <c r="F222" s="292">
        <f>SUM(F223:F227)</f>
        <v>127874.12000000001</v>
      </c>
      <c r="G222" s="96">
        <f t="shared" si="17"/>
        <v>100.02121285599192</v>
      </c>
      <c r="H222" s="236"/>
      <c r="I222" s="225"/>
      <c r="J222" s="225"/>
      <c r="K222" s="225"/>
    </row>
    <row r="223" spans="1:11" ht="12.75" customHeight="1">
      <c r="A223" s="30"/>
      <c r="B223" s="14" t="s">
        <v>93</v>
      </c>
      <c r="C223" s="68" t="s">
        <v>94</v>
      </c>
      <c r="D223" s="98">
        <v>15000</v>
      </c>
      <c r="E223" s="98">
        <v>15000</v>
      </c>
      <c r="F223" s="98">
        <v>12952.83</v>
      </c>
      <c r="G223" s="111">
        <f t="shared" si="17"/>
        <v>86.3522</v>
      </c>
      <c r="H223" s="17"/>
      <c r="I223" s="15"/>
      <c r="J223" s="15"/>
      <c r="K223" s="15"/>
    </row>
    <row r="224" spans="1:11" ht="14.25" customHeight="1">
      <c r="A224" s="351"/>
      <c r="B224" s="13" t="s">
        <v>151</v>
      </c>
      <c r="C224" s="68" t="s">
        <v>152</v>
      </c>
      <c r="D224" s="98">
        <v>550000</v>
      </c>
      <c r="E224" s="98">
        <v>0</v>
      </c>
      <c r="F224" s="98">
        <v>0</v>
      </c>
      <c r="G224" s="111"/>
      <c r="H224" s="17"/>
      <c r="I224" s="15"/>
      <c r="J224" s="15"/>
      <c r="K224" s="15"/>
    </row>
    <row r="225" spans="1:11" ht="18.75" customHeight="1">
      <c r="A225" s="351"/>
      <c r="B225" s="14" t="s">
        <v>95</v>
      </c>
      <c r="C225" s="59" t="s">
        <v>96</v>
      </c>
      <c r="D225" s="98">
        <v>95000</v>
      </c>
      <c r="E225" s="98">
        <v>95000</v>
      </c>
      <c r="F225" s="98">
        <v>92821.25</v>
      </c>
      <c r="G225" s="111">
        <f t="shared" si="17"/>
        <v>97.70657894736841</v>
      </c>
      <c r="H225" s="17"/>
      <c r="I225" s="15"/>
      <c r="J225" s="15"/>
      <c r="K225" s="15"/>
    </row>
    <row r="226" spans="1:11" ht="39" customHeight="1">
      <c r="A226" s="132"/>
      <c r="B226" s="14" t="s">
        <v>25</v>
      </c>
      <c r="C226" s="59" t="s">
        <v>26</v>
      </c>
      <c r="D226" s="98">
        <v>4000</v>
      </c>
      <c r="E226" s="98">
        <v>17797</v>
      </c>
      <c r="F226" s="98">
        <v>22046.24</v>
      </c>
      <c r="G226" s="111">
        <f t="shared" si="17"/>
        <v>123.87615890318592</v>
      </c>
      <c r="H226" s="17"/>
      <c r="I226" s="15"/>
      <c r="J226" s="15"/>
      <c r="K226" s="15"/>
    </row>
    <row r="227" spans="1:11" ht="24">
      <c r="A227" s="153"/>
      <c r="B227" s="13" t="s">
        <v>75</v>
      </c>
      <c r="C227" s="59" t="s">
        <v>76</v>
      </c>
      <c r="D227" s="98">
        <v>5000</v>
      </c>
      <c r="E227" s="98">
        <v>50</v>
      </c>
      <c r="F227" s="98">
        <v>53.8</v>
      </c>
      <c r="G227" s="111">
        <f t="shared" si="17"/>
        <v>107.59999999999998</v>
      </c>
      <c r="H227" s="17"/>
      <c r="I227" s="15"/>
      <c r="J227" s="15"/>
      <c r="K227" s="15"/>
    </row>
    <row r="228" spans="1:11" ht="24">
      <c r="A228" s="18">
        <v>75621</v>
      </c>
      <c r="B228" s="19"/>
      <c r="C228" s="74" t="s">
        <v>97</v>
      </c>
      <c r="D228" s="91">
        <f>SUM(D229:D230)</f>
        <v>2205826</v>
      </c>
      <c r="E228" s="91">
        <f>SUM(E229:E230)</f>
        <v>2118189</v>
      </c>
      <c r="F228" s="91">
        <f>SUM(F229:F230)</f>
        <v>2060004</v>
      </c>
      <c r="G228" s="96">
        <f t="shared" si="17"/>
        <v>97.25307798312616</v>
      </c>
      <c r="H228" s="22"/>
      <c r="I228" s="21"/>
      <c r="J228" s="21"/>
      <c r="K228" s="21"/>
    </row>
    <row r="229" spans="1:11" ht="15" customHeight="1">
      <c r="A229" s="350"/>
      <c r="B229" s="14" t="s">
        <v>98</v>
      </c>
      <c r="C229" s="68" t="s">
        <v>99</v>
      </c>
      <c r="D229" s="98">
        <v>2190826</v>
      </c>
      <c r="E229" s="98">
        <v>2103189</v>
      </c>
      <c r="F229" s="98">
        <v>2044818</v>
      </c>
      <c r="G229" s="111">
        <f t="shared" si="17"/>
        <v>97.22464314904651</v>
      </c>
      <c r="H229" s="100"/>
      <c r="I229" s="98"/>
      <c r="J229" s="98"/>
      <c r="K229" s="98"/>
    </row>
    <row r="230" spans="1:11" ht="13.5" customHeight="1" thickBot="1">
      <c r="A230" s="338"/>
      <c r="B230" s="14" t="s">
        <v>100</v>
      </c>
      <c r="C230" s="68" t="s">
        <v>101</v>
      </c>
      <c r="D230" s="98">
        <v>15000</v>
      </c>
      <c r="E230" s="98">
        <v>15000</v>
      </c>
      <c r="F230" s="98">
        <v>15186</v>
      </c>
      <c r="G230" s="111">
        <f t="shared" si="17"/>
        <v>101.24</v>
      </c>
      <c r="H230" s="100"/>
      <c r="I230" s="98"/>
      <c r="J230" s="98"/>
      <c r="K230" s="98"/>
    </row>
    <row r="231" spans="1:11" ht="17.25" customHeight="1" thickBot="1">
      <c r="A231" s="53">
        <v>757</v>
      </c>
      <c r="B231" s="47"/>
      <c r="C231" s="66" t="s">
        <v>102</v>
      </c>
      <c r="D231" s="94"/>
      <c r="E231" s="94"/>
      <c r="F231" s="95"/>
      <c r="G231" s="94"/>
      <c r="H231" s="95">
        <f>SUM(H232)</f>
        <v>215863</v>
      </c>
      <c r="I231" s="94">
        <f>SUM(I232)</f>
        <v>216113</v>
      </c>
      <c r="J231" s="94">
        <f>SUM(J232)</f>
        <v>197538.63</v>
      </c>
      <c r="K231" s="94">
        <f>J231/I231*100</f>
        <v>91.40525095667545</v>
      </c>
    </row>
    <row r="232" spans="1:11" ht="29.25" customHeight="1">
      <c r="A232" s="36">
        <v>75702</v>
      </c>
      <c r="B232" s="8"/>
      <c r="C232" s="92" t="s">
        <v>103</v>
      </c>
      <c r="D232" s="104"/>
      <c r="E232" s="104"/>
      <c r="F232" s="104"/>
      <c r="G232" s="113"/>
      <c r="H232" s="103">
        <f>SUM(H233:H234)</f>
        <v>215863</v>
      </c>
      <c r="I232" s="103">
        <f>SUM(I233:I234)</f>
        <v>216113</v>
      </c>
      <c r="J232" s="103">
        <f>SUM(J233:J234)</f>
        <v>197538.63</v>
      </c>
      <c r="K232" s="104">
        <f>J232/I232*100</f>
        <v>91.40525095667545</v>
      </c>
    </row>
    <row r="233" spans="1:11" ht="29.25" customHeight="1">
      <c r="A233" s="246"/>
      <c r="B233" s="132">
        <v>8090</v>
      </c>
      <c r="C233" s="130" t="s">
        <v>252</v>
      </c>
      <c r="D233" s="210"/>
      <c r="E233" s="210"/>
      <c r="F233" s="210"/>
      <c r="G233" s="252"/>
      <c r="H233" s="253">
        <v>32900</v>
      </c>
      <c r="I233" s="253">
        <v>33150</v>
      </c>
      <c r="J233" s="160">
        <v>31410</v>
      </c>
      <c r="K233" s="90">
        <f>J233/I233*100</f>
        <v>94.75113122171945</v>
      </c>
    </row>
    <row r="234" spans="1:11" ht="38.25" customHeight="1">
      <c r="A234" s="289"/>
      <c r="B234" s="23">
        <v>8110</v>
      </c>
      <c r="C234" s="59" t="s">
        <v>168</v>
      </c>
      <c r="D234" s="98"/>
      <c r="E234" s="98"/>
      <c r="F234" s="98"/>
      <c r="G234" s="111"/>
      <c r="H234" s="100">
        <v>182963</v>
      </c>
      <c r="I234" s="100">
        <v>182963</v>
      </c>
      <c r="J234" s="98">
        <v>166128.63</v>
      </c>
      <c r="K234" s="98">
        <f>J234/I234*100</f>
        <v>90.79903040505458</v>
      </c>
    </row>
    <row r="235" spans="1:11" ht="6" customHeight="1" thickBot="1">
      <c r="A235" s="308"/>
      <c r="B235" s="120"/>
      <c r="C235" s="275"/>
      <c r="D235" s="131"/>
      <c r="E235" s="131"/>
      <c r="F235" s="131"/>
      <c r="G235" s="131"/>
      <c r="H235" s="131"/>
      <c r="I235" s="131"/>
      <c r="J235" s="131"/>
      <c r="K235" s="131"/>
    </row>
    <row r="236" spans="1:11" ht="20.25" customHeight="1" thickBot="1">
      <c r="A236" s="339" t="s">
        <v>0</v>
      </c>
      <c r="B236" s="341" t="s">
        <v>1</v>
      </c>
      <c r="C236" s="341" t="s">
        <v>2</v>
      </c>
      <c r="D236" s="343" t="s">
        <v>146</v>
      </c>
      <c r="E236" s="344"/>
      <c r="F236" s="344"/>
      <c r="G236" s="345"/>
      <c r="H236" s="334" t="s">
        <v>148</v>
      </c>
      <c r="I236" s="335"/>
      <c r="J236" s="335"/>
      <c r="K236" s="336"/>
    </row>
    <row r="237" spans="1:11" ht="28.5" customHeight="1" thickBot="1">
      <c r="A237" s="340"/>
      <c r="B237" s="342"/>
      <c r="C237" s="342"/>
      <c r="D237" s="1" t="s">
        <v>214</v>
      </c>
      <c r="E237" s="2" t="s">
        <v>247</v>
      </c>
      <c r="F237" s="287" t="s">
        <v>147</v>
      </c>
      <c r="G237" s="2" t="s">
        <v>178</v>
      </c>
      <c r="H237" s="2" t="s">
        <v>214</v>
      </c>
      <c r="I237" s="2" t="s">
        <v>247</v>
      </c>
      <c r="J237" s="3" t="s">
        <v>147</v>
      </c>
      <c r="K237" s="2" t="s">
        <v>178</v>
      </c>
    </row>
    <row r="238" spans="1:11" ht="19.5" customHeight="1" thickBot="1">
      <c r="A238" s="4">
        <v>758</v>
      </c>
      <c r="B238" s="53"/>
      <c r="C238" s="124" t="s">
        <v>104</v>
      </c>
      <c r="D238" s="93">
        <f>SUM(D239+D243:E243+D245+D247)</f>
        <v>3634617</v>
      </c>
      <c r="E238" s="93">
        <f>SUM(E239+E243:F243+E241+E245+E247)</f>
        <v>3730271</v>
      </c>
      <c r="F238" s="93">
        <f>SUM(F239+F243:G243+F241+F245+F247)</f>
        <v>3732911.83</v>
      </c>
      <c r="G238" s="97">
        <f aca="true" t="shared" si="18" ref="G238:G246">F238/E238*100</f>
        <v>100.07079458838246</v>
      </c>
      <c r="H238" s="93">
        <f>SUM(H239+H243:I243+H245+H247)</f>
        <v>105000</v>
      </c>
      <c r="I238" s="93">
        <f>SUM(I239+I243:J243+I245+I247)</f>
        <v>105000</v>
      </c>
      <c r="J238" s="93">
        <f>SUM(J239+J243:K243+J245+J247)</f>
        <v>0</v>
      </c>
      <c r="K238" s="94">
        <f>J238/I238*100</f>
        <v>0</v>
      </c>
    </row>
    <row r="239" spans="1:11" ht="28.5" customHeight="1">
      <c r="A239" s="36">
        <v>75801</v>
      </c>
      <c r="B239" s="36"/>
      <c r="C239" s="92" t="s">
        <v>105</v>
      </c>
      <c r="D239" s="104">
        <f>SUM(D240)</f>
        <v>2752357</v>
      </c>
      <c r="E239" s="104">
        <f>SUM(E240)</f>
        <v>2832443</v>
      </c>
      <c r="F239" s="104">
        <f>SUM(F240)</f>
        <v>2832443</v>
      </c>
      <c r="G239" s="113">
        <f t="shared" si="18"/>
        <v>100</v>
      </c>
      <c r="H239" s="103"/>
      <c r="I239" s="104"/>
      <c r="J239" s="104"/>
      <c r="K239" s="192"/>
    </row>
    <row r="240" spans="1:11" ht="18" customHeight="1">
      <c r="A240" s="12"/>
      <c r="B240" s="14">
        <v>2920</v>
      </c>
      <c r="C240" s="68" t="s">
        <v>106</v>
      </c>
      <c r="D240" s="98">
        <v>2752357</v>
      </c>
      <c r="E240" s="98">
        <v>2832443</v>
      </c>
      <c r="F240" s="98">
        <v>2832443</v>
      </c>
      <c r="G240" s="111">
        <f t="shared" si="18"/>
        <v>100</v>
      </c>
      <c r="H240" s="100"/>
      <c r="I240" s="98"/>
      <c r="J240" s="98"/>
      <c r="K240" s="112"/>
    </row>
    <row r="241" spans="1:11" ht="27" customHeight="1">
      <c r="A241" s="215">
        <v>75802</v>
      </c>
      <c r="B241" s="14"/>
      <c r="C241" s="74" t="s">
        <v>243</v>
      </c>
      <c r="D241" s="91">
        <f>SUM(D242)</f>
        <v>0</v>
      </c>
      <c r="E241" s="91">
        <f>SUM(E242)</f>
        <v>12859</v>
      </c>
      <c r="F241" s="91">
        <f>SUM(F242)</f>
        <v>12859</v>
      </c>
      <c r="G241" s="96">
        <f>SUM(G242)</f>
        <v>100</v>
      </c>
      <c r="H241" s="152"/>
      <c r="I241" s="98"/>
      <c r="J241" s="98"/>
      <c r="K241" s="112"/>
    </row>
    <row r="242" spans="1:11" ht="17.25" customHeight="1">
      <c r="A242" s="12"/>
      <c r="B242" s="14">
        <v>2750</v>
      </c>
      <c r="C242" s="68" t="s">
        <v>244</v>
      </c>
      <c r="D242" s="98">
        <v>0</v>
      </c>
      <c r="E242" s="98">
        <v>12859</v>
      </c>
      <c r="F242" s="98">
        <v>12859</v>
      </c>
      <c r="G242" s="111">
        <f t="shared" si="18"/>
        <v>100</v>
      </c>
      <c r="H242" s="152"/>
      <c r="I242" s="98"/>
      <c r="J242" s="98"/>
      <c r="K242" s="112"/>
    </row>
    <row r="243" spans="1:11" ht="14.25" customHeight="1">
      <c r="A243" s="18">
        <v>75807</v>
      </c>
      <c r="B243" s="19"/>
      <c r="C243" s="74" t="s">
        <v>107</v>
      </c>
      <c r="D243" s="91">
        <f>SUM(D244)</f>
        <v>872260</v>
      </c>
      <c r="E243" s="91">
        <f>SUM(E244)</f>
        <v>872260</v>
      </c>
      <c r="F243" s="91">
        <f>SUM(F244)</f>
        <v>872260</v>
      </c>
      <c r="G243" s="96">
        <f t="shared" si="18"/>
        <v>100</v>
      </c>
      <c r="H243" s="151"/>
      <c r="I243" s="91"/>
      <c r="J243" s="91"/>
      <c r="K243" s="112"/>
    </row>
    <row r="244" spans="1:11" ht="16.5" customHeight="1">
      <c r="A244" s="12"/>
      <c r="B244" s="14">
        <v>2920</v>
      </c>
      <c r="C244" s="68" t="s">
        <v>106</v>
      </c>
      <c r="D244" s="98">
        <v>872260</v>
      </c>
      <c r="E244" s="98">
        <v>872260</v>
      </c>
      <c r="F244" s="98">
        <v>872260</v>
      </c>
      <c r="G244" s="111">
        <f t="shared" si="18"/>
        <v>100</v>
      </c>
      <c r="H244" s="138"/>
      <c r="I244" s="100"/>
      <c r="J244" s="98"/>
      <c r="K244" s="112"/>
    </row>
    <row r="245" spans="1:11" ht="20.25" customHeight="1">
      <c r="A245" s="18">
        <v>75814</v>
      </c>
      <c r="B245" s="19"/>
      <c r="C245" s="70" t="s">
        <v>108</v>
      </c>
      <c r="D245" s="91">
        <f>SUM(D246:D246)</f>
        <v>10000</v>
      </c>
      <c r="E245" s="91">
        <f>SUM(E246:E246)</f>
        <v>12709</v>
      </c>
      <c r="F245" s="91">
        <f>SUM(F246:F246)</f>
        <v>15349.83</v>
      </c>
      <c r="G245" s="96">
        <f t="shared" si="18"/>
        <v>120.77921158234321</v>
      </c>
      <c r="H245" s="193"/>
      <c r="I245" s="91"/>
      <c r="J245" s="91"/>
      <c r="K245" s="91"/>
    </row>
    <row r="246" spans="1:11" ht="15" customHeight="1">
      <c r="A246" s="226"/>
      <c r="B246" s="14" t="s">
        <v>14</v>
      </c>
      <c r="C246" s="68" t="s">
        <v>15</v>
      </c>
      <c r="D246" s="98">
        <v>10000</v>
      </c>
      <c r="E246" s="98">
        <v>12709</v>
      </c>
      <c r="F246" s="98">
        <v>15349.83</v>
      </c>
      <c r="G246" s="111">
        <f t="shared" si="18"/>
        <v>120.77921158234321</v>
      </c>
      <c r="H246" s="100"/>
      <c r="I246" s="98"/>
      <c r="J246" s="98"/>
      <c r="K246" s="112"/>
    </row>
    <row r="247" spans="1:11" ht="15.75" customHeight="1">
      <c r="A247" s="18">
        <v>75818</v>
      </c>
      <c r="B247" s="19"/>
      <c r="C247" s="70" t="s">
        <v>109</v>
      </c>
      <c r="D247" s="91"/>
      <c r="E247" s="91"/>
      <c r="F247" s="91"/>
      <c r="G247" s="96"/>
      <c r="H247" s="101">
        <v>105000</v>
      </c>
      <c r="I247" s="101">
        <v>105000</v>
      </c>
      <c r="J247" s="91">
        <v>0</v>
      </c>
      <c r="K247" s="98">
        <f>J247/I247*100</f>
        <v>0</v>
      </c>
    </row>
    <row r="248" spans="1:11" ht="18.75" customHeight="1" thickBot="1">
      <c r="A248" s="12"/>
      <c r="B248" s="23">
        <v>4810</v>
      </c>
      <c r="C248" s="68" t="s">
        <v>110</v>
      </c>
      <c r="D248" s="98"/>
      <c r="E248" s="98"/>
      <c r="F248" s="98"/>
      <c r="G248" s="111"/>
      <c r="H248" s="101">
        <v>105000</v>
      </c>
      <c r="I248" s="101">
        <v>105000</v>
      </c>
      <c r="J248" s="98">
        <v>0</v>
      </c>
      <c r="K248" s="98">
        <f>J248/I248*100</f>
        <v>0</v>
      </c>
    </row>
    <row r="249" spans="1:11" ht="20.25" customHeight="1" thickBot="1">
      <c r="A249" s="4">
        <v>801</v>
      </c>
      <c r="B249" s="33"/>
      <c r="C249" s="66" t="s">
        <v>111</v>
      </c>
      <c r="D249" s="95">
        <f>SUM(D250+D288+D298+D322+D325+D331)</f>
        <v>310438</v>
      </c>
      <c r="E249" s="94">
        <f>SUM(E250+E288+E298+E322+E325+E331)</f>
        <v>433021.88</v>
      </c>
      <c r="F249" s="95">
        <f>SUM(F250+F288+F298+F322+F325+F331)</f>
        <v>389026.42</v>
      </c>
      <c r="G249" s="97">
        <f>F249/E249*100</f>
        <v>89.8398990831595</v>
      </c>
      <c r="H249" s="115">
        <f>SUM(H250+H288+H298+H322+H325+H331)</f>
        <v>4757859</v>
      </c>
      <c r="I249" s="115">
        <f>SUM(I250+I288+I298+I322+I325+I331)</f>
        <v>4790882.880000001</v>
      </c>
      <c r="J249" s="93">
        <f>SUM(J250+J288+J298+J322+J325+J331)</f>
        <v>4736985.090000001</v>
      </c>
      <c r="K249" s="94">
        <f>J249/I249*100</f>
        <v>98.87499253582254</v>
      </c>
    </row>
    <row r="250" spans="1:11" ht="15" customHeight="1">
      <c r="A250" s="78">
        <v>80101</v>
      </c>
      <c r="B250" s="79"/>
      <c r="C250" s="87" t="s">
        <v>112</v>
      </c>
      <c r="D250" s="150">
        <f>SUM(D251:D251)</f>
        <v>2100</v>
      </c>
      <c r="E250" s="150">
        <f>SUM(E251:E287)</f>
        <v>49713.9</v>
      </c>
      <c r="F250" s="150">
        <f>SUM(F251:F287)</f>
        <v>49041.73</v>
      </c>
      <c r="G250" s="102">
        <f>F250/E250*100</f>
        <v>98.64792341779663</v>
      </c>
      <c r="H250" s="127">
        <f>SUM(H259:H287)</f>
        <v>2011630</v>
      </c>
      <c r="I250" s="127">
        <f>SUM(I259:I287)</f>
        <v>2039593.9000000001</v>
      </c>
      <c r="J250" s="150">
        <f>SUM(J259:J287)</f>
        <v>2031133.52</v>
      </c>
      <c r="K250" s="150">
        <f aca="true" t="shared" si="19" ref="K250:K287">J250/I250*100</f>
        <v>99.58519291511902</v>
      </c>
    </row>
    <row r="251" spans="1:11" ht="64.5" customHeight="1">
      <c r="A251" s="347"/>
      <c r="B251" s="174" t="s">
        <v>12</v>
      </c>
      <c r="C251" s="76" t="s">
        <v>13</v>
      </c>
      <c r="D251" s="99">
        <v>2100</v>
      </c>
      <c r="E251" s="99">
        <v>2100</v>
      </c>
      <c r="F251" s="99">
        <v>1946.4</v>
      </c>
      <c r="G251" s="102">
        <f>F251/E251*100</f>
        <v>92.6857142857143</v>
      </c>
      <c r="H251" s="103"/>
      <c r="I251" s="104"/>
      <c r="J251" s="104"/>
      <c r="K251" s="192"/>
    </row>
    <row r="252" spans="1:11" ht="15" customHeight="1">
      <c r="A252" s="347"/>
      <c r="B252" s="174" t="s">
        <v>31</v>
      </c>
      <c r="C252" s="76" t="s">
        <v>32</v>
      </c>
      <c r="D252" s="99">
        <v>0</v>
      </c>
      <c r="E252" s="99">
        <v>0</v>
      </c>
      <c r="F252" s="99">
        <v>55.2</v>
      </c>
      <c r="G252" s="102"/>
      <c r="H252" s="103"/>
      <c r="I252" s="104"/>
      <c r="J252" s="104"/>
      <c r="K252" s="192"/>
    </row>
    <row r="253" spans="1:11" ht="62.25" customHeight="1">
      <c r="A253" s="347"/>
      <c r="B253" s="13" t="s">
        <v>217</v>
      </c>
      <c r="C253" s="72" t="s">
        <v>190</v>
      </c>
      <c r="D253" s="98">
        <v>0</v>
      </c>
      <c r="E253" s="98">
        <v>40471.82</v>
      </c>
      <c r="F253" s="98">
        <v>40471.82</v>
      </c>
      <c r="G253" s="111">
        <f>F253/E253*100</f>
        <v>100</v>
      </c>
      <c r="H253" s="221"/>
      <c r="I253" s="91"/>
      <c r="J253" s="91"/>
      <c r="K253" s="112"/>
    </row>
    <row r="254" spans="1:11" ht="62.25" customHeight="1">
      <c r="A254" s="309"/>
      <c r="B254" s="255" t="s">
        <v>218</v>
      </c>
      <c r="C254" s="59" t="s">
        <v>190</v>
      </c>
      <c r="D254" s="99">
        <v>0</v>
      </c>
      <c r="E254" s="99">
        <v>7142.08</v>
      </c>
      <c r="F254" s="99">
        <v>6332.19</v>
      </c>
      <c r="G254" s="102">
        <f>F254/E254*100</f>
        <v>88.66030624131905</v>
      </c>
      <c r="H254" s="103"/>
      <c r="I254" s="104"/>
      <c r="J254" s="104"/>
      <c r="K254" s="192"/>
    </row>
    <row r="255" spans="1:11" ht="6" customHeight="1" thickBot="1">
      <c r="A255" s="275"/>
      <c r="B255" s="276"/>
      <c r="C255" s="275"/>
      <c r="D255" s="131"/>
      <c r="E255" s="131"/>
      <c r="F255" s="131"/>
      <c r="G255" s="131"/>
      <c r="H255" s="281"/>
      <c r="I255" s="281"/>
      <c r="J255" s="281"/>
      <c r="K255" s="284"/>
    </row>
    <row r="256" spans="1:11" ht="16.5" customHeight="1" thickBot="1">
      <c r="A256" s="339" t="s">
        <v>0</v>
      </c>
      <c r="B256" s="341" t="s">
        <v>1</v>
      </c>
      <c r="C256" s="341" t="s">
        <v>2</v>
      </c>
      <c r="D256" s="343" t="s">
        <v>146</v>
      </c>
      <c r="E256" s="344"/>
      <c r="F256" s="344"/>
      <c r="G256" s="345"/>
      <c r="H256" s="334" t="s">
        <v>148</v>
      </c>
      <c r="I256" s="335"/>
      <c r="J256" s="335"/>
      <c r="K256" s="336"/>
    </row>
    <row r="257" spans="1:11" ht="27" customHeight="1" thickBot="1">
      <c r="A257" s="340"/>
      <c r="B257" s="342"/>
      <c r="C257" s="342"/>
      <c r="D257" s="1" t="s">
        <v>214</v>
      </c>
      <c r="E257" s="2" t="s">
        <v>247</v>
      </c>
      <c r="F257" s="287" t="s">
        <v>147</v>
      </c>
      <c r="G257" s="2" t="s">
        <v>178</v>
      </c>
      <c r="H257" s="2" t="s">
        <v>214</v>
      </c>
      <c r="I257" s="2" t="s">
        <v>247</v>
      </c>
      <c r="J257" s="3" t="s">
        <v>147</v>
      </c>
      <c r="K257" s="2" t="s">
        <v>178</v>
      </c>
    </row>
    <row r="258" spans="1:11" ht="39" customHeight="1">
      <c r="A258" s="254"/>
      <c r="B258" s="255" t="s">
        <v>245</v>
      </c>
      <c r="C258" s="59" t="s">
        <v>246</v>
      </c>
      <c r="D258" s="99">
        <v>0</v>
      </c>
      <c r="E258" s="99">
        <v>0</v>
      </c>
      <c r="F258" s="99">
        <v>236.12</v>
      </c>
      <c r="G258" s="102"/>
      <c r="H258" s="103"/>
      <c r="I258" s="104"/>
      <c r="J258" s="104"/>
      <c r="K258" s="192"/>
    </row>
    <row r="259" spans="1:11" ht="17.25" customHeight="1">
      <c r="A259" s="254"/>
      <c r="B259" s="23">
        <v>3020</v>
      </c>
      <c r="C259" s="59" t="s">
        <v>162</v>
      </c>
      <c r="D259" s="98"/>
      <c r="E259" s="98"/>
      <c r="F259" s="98"/>
      <c r="G259" s="111"/>
      <c r="H259" s="98">
        <v>4780</v>
      </c>
      <c r="I259" s="98">
        <v>2883</v>
      </c>
      <c r="J259" s="98">
        <v>2883</v>
      </c>
      <c r="K259" s="98">
        <f t="shared" si="19"/>
        <v>100</v>
      </c>
    </row>
    <row r="260" spans="1:11" ht="18" customHeight="1">
      <c r="A260" s="254"/>
      <c r="B260" s="23">
        <v>4010</v>
      </c>
      <c r="C260" s="68" t="s">
        <v>49</v>
      </c>
      <c r="D260" s="15"/>
      <c r="E260" s="15"/>
      <c r="F260" s="15"/>
      <c r="G260" s="16"/>
      <c r="H260" s="98">
        <v>1366972</v>
      </c>
      <c r="I260" s="98">
        <v>1365472</v>
      </c>
      <c r="J260" s="98">
        <v>1364887.29</v>
      </c>
      <c r="K260" s="98">
        <f t="shared" si="19"/>
        <v>99.95717890956386</v>
      </c>
    </row>
    <row r="261" spans="1:11" ht="16.5" customHeight="1">
      <c r="A261" s="107"/>
      <c r="B261" s="143">
        <v>4040</v>
      </c>
      <c r="C261" s="68" t="s">
        <v>50</v>
      </c>
      <c r="D261" s="15"/>
      <c r="E261" s="15"/>
      <c r="F261" s="15"/>
      <c r="G261" s="16"/>
      <c r="H261" s="98">
        <v>111345</v>
      </c>
      <c r="I261" s="98">
        <v>111345</v>
      </c>
      <c r="J261" s="98">
        <v>111309.92</v>
      </c>
      <c r="K261" s="98">
        <f t="shared" si="19"/>
        <v>99.96849431945753</v>
      </c>
    </row>
    <row r="262" spans="1:11" ht="18.75" customHeight="1">
      <c r="A262" s="107"/>
      <c r="B262" s="143">
        <v>4110</v>
      </c>
      <c r="C262" s="68" t="s">
        <v>51</v>
      </c>
      <c r="D262" s="15"/>
      <c r="E262" s="15"/>
      <c r="F262" s="15"/>
      <c r="G262" s="16"/>
      <c r="H262" s="98">
        <v>222881</v>
      </c>
      <c r="I262" s="98">
        <v>242481</v>
      </c>
      <c r="J262" s="98">
        <v>242230.23</v>
      </c>
      <c r="K262" s="98">
        <f t="shared" si="19"/>
        <v>99.89658158783575</v>
      </c>
    </row>
    <row r="263" spans="1:11" ht="18" customHeight="1">
      <c r="A263" s="107"/>
      <c r="B263" s="143">
        <v>4119</v>
      </c>
      <c r="C263" s="68" t="s">
        <v>51</v>
      </c>
      <c r="D263" s="15"/>
      <c r="E263" s="15"/>
      <c r="F263" s="15"/>
      <c r="G263" s="16"/>
      <c r="H263" s="98">
        <v>2290</v>
      </c>
      <c r="I263" s="98">
        <v>0</v>
      </c>
      <c r="J263" s="98">
        <v>0</v>
      </c>
      <c r="K263" s="98"/>
    </row>
    <row r="264" spans="1:11" ht="16.5" customHeight="1">
      <c r="A264" s="107"/>
      <c r="B264" s="143">
        <v>4120</v>
      </c>
      <c r="C264" s="68" t="s">
        <v>52</v>
      </c>
      <c r="D264" s="15"/>
      <c r="E264" s="15"/>
      <c r="F264" s="15"/>
      <c r="G264" s="16"/>
      <c r="H264" s="98">
        <v>36202</v>
      </c>
      <c r="I264" s="98">
        <v>30078</v>
      </c>
      <c r="J264" s="98">
        <v>29952.76</v>
      </c>
      <c r="K264" s="98">
        <f t="shared" si="19"/>
        <v>99.58361593191036</v>
      </c>
    </row>
    <row r="265" spans="1:11" ht="15.75" customHeight="1">
      <c r="A265" s="107"/>
      <c r="B265" s="143">
        <v>4129</v>
      </c>
      <c r="C265" s="68" t="s">
        <v>52</v>
      </c>
      <c r="D265" s="15"/>
      <c r="E265" s="15"/>
      <c r="F265" s="15"/>
      <c r="G265" s="16"/>
      <c r="H265" s="98">
        <v>425</v>
      </c>
      <c r="I265" s="98">
        <v>0</v>
      </c>
      <c r="J265" s="98">
        <v>0</v>
      </c>
      <c r="K265" s="98"/>
    </row>
    <row r="266" spans="1:11" ht="16.5" customHeight="1">
      <c r="A266" s="107"/>
      <c r="B266" s="143">
        <v>4170</v>
      </c>
      <c r="C266" s="68" t="s">
        <v>16</v>
      </c>
      <c r="D266" s="15"/>
      <c r="E266" s="15"/>
      <c r="F266" s="15"/>
      <c r="G266" s="16"/>
      <c r="H266" s="98">
        <v>600</v>
      </c>
      <c r="I266" s="98">
        <v>600</v>
      </c>
      <c r="J266" s="98">
        <v>0</v>
      </c>
      <c r="K266" s="98">
        <f t="shared" si="19"/>
        <v>0</v>
      </c>
    </row>
    <row r="267" spans="1:11" ht="18.75" customHeight="1">
      <c r="A267" s="107"/>
      <c r="B267" s="143">
        <v>4177</v>
      </c>
      <c r="C267" s="68" t="s">
        <v>16</v>
      </c>
      <c r="D267" s="15"/>
      <c r="E267" s="15"/>
      <c r="F267" s="15"/>
      <c r="G267" s="16"/>
      <c r="H267" s="98">
        <v>0</v>
      </c>
      <c r="I267" s="98">
        <v>15019.5</v>
      </c>
      <c r="J267" s="98">
        <v>14415.97</v>
      </c>
      <c r="K267" s="98">
        <f t="shared" si="19"/>
        <v>95.98169046905689</v>
      </c>
    </row>
    <row r="268" spans="1:11" ht="18" customHeight="1">
      <c r="A268" s="107"/>
      <c r="B268" s="143">
        <v>4179</v>
      </c>
      <c r="C268" s="68" t="s">
        <v>16</v>
      </c>
      <c r="D268" s="15"/>
      <c r="E268" s="15"/>
      <c r="F268" s="15"/>
      <c r="G268" s="16"/>
      <c r="H268" s="98">
        <v>15040</v>
      </c>
      <c r="I268" s="98">
        <v>2650.5</v>
      </c>
      <c r="J268" s="98">
        <v>2544.03</v>
      </c>
      <c r="K268" s="98">
        <f t="shared" si="19"/>
        <v>95.98302207130732</v>
      </c>
    </row>
    <row r="269" spans="1:11" ht="18.75" customHeight="1">
      <c r="A269" s="107"/>
      <c r="B269" s="143">
        <v>4210</v>
      </c>
      <c r="C269" s="68" t="s">
        <v>17</v>
      </c>
      <c r="D269" s="15"/>
      <c r="E269" s="15"/>
      <c r="F269" s="15"/>
      <c r="G269" s="16"/>
      <c r="H269" s="98">
        <v>12164</v>
      </c>
      <c r="I269" s="98">
        <v>12164</v>
      </c>
      <c r="J269" s="98">
        <v>12162.66</v>
      </c>
      <c r="K269" s="98">
        <f t="shared" si="19"/>
        <v>99.98898388687931</v>
      </c>
    </row>
    <row r="270" spans="1:11" ht="18" customHeight="1">
      <c r="A270" s="107"/>
      <c r="B270" s="143">
        <v>4219</v>
      </c>
      <c r="C270" s="68" t="s">
        <v>17</v>
      </c>
      <c r="D270" s="15"/>
      <c r="E270" s="15"/>
      <c r="F270" s="15"/>
      <c r="G270" s="16"/>
      <c r="H270" s="98">
        <v>30995</v>
      </c>
      <c r="I270" s="98">
        <v>0</v>
      </c>
      <c r="J270" s="98">
        <v>0</v>
      </c>
      <c r="K270" s="98"/>
    </row>
    <row r="271" spans="1:11" ht="27" customHeight="1">
      <c r="A271" s="107"/>
      <c r="B271" s="143">
        <v>4240</v>
      </c>
      <c r="C271" s="59" t="s">
        <v>115</v>
      </c>
      <c r="D271" s="15"/>
      <c r="E271" s="15"/>
      <c r="F271" s="15"/>
      <c r="G271" s="16"/>
      <c r="H271" s="98">
        <v>300</v>
      </c>
      <c r="I271" s="98">
        <v>300</v>
      </c>
      <c r="J271" s="98">
        <v>299.5</v>
      </c>
      <c r="K271" s="98">
        <f t="shared" si="19"/>
        <v>99.83333333333333</v>
      </c>
    </row>
    <row r="272" spans="1:11" ht="27" customHeight="1">
      <c r="A272" s="107"/>
      <c r="B272" s="143">
        <v>4247</v>
      </c>
      <c r="C272" s="59" t="s">
        <v>115</v>
      </c>
      <c r="D272" s="15"/>
      <c r="E272" s="15"/>
      <c r="F272" s="15"/>
      <c r="G272" s="16"/>
      <c r="H272" s="98">
        <v>0</v>
      </c>
      <c r="I272" s="98">
        <v>25452.32</v>
      </c>
      <c r="J272" s="98">
        <v>21466.43</v>
      </c>
      <c r="K272" s="98">
        <f t="shared" si="19"/>
        <v>84.33977727767056</v>
      </c>
    </row>
    <row r="273" spans="1:11" ht="27" customHeight="1">
      <c r="A273" s="107"/>
      <c r="B273" s="143">
        <v>4249</v>
      </c>
      <c r="C273" s="59" t="s">
        <v>115</v>
      </c>
      <c r="D273" s="15"/>
      <c r="E273" s="15"/>
      <c r="F273" s="15"/>
      <c r="G273" s="16"/>
      <c r="H273" s="98">
        <v>0</v>
      </c>
      <c r="I273" s="98">
        <v>4491.58</v>
      </c>
      <c r="J273" s="98">
        <v>3788.2</v>
      </c>
      <c r="K273" s="98">
        <f t="shared" si="19"/>
        <v>84.34003179282124</v>
      </c>
    </row>
    <row r="274" spans="1:11" ht="18" customHeight="1">
      <c r="A274" s="107"/>
      <c r="B274" s="143">
        <v>4260</v>
      </c>
      <c r="C274" s="68" t="s">
        <v>18</v>
      </c>
      <c r="D274" s="15"/>
      <c r="E274" s="15"/>
      <c r="F274" s="15"/>
      <c r="G274" s="16"/>
      <c r="H274" s="98">
        <v>80016</v>
      </c>
      <c r="I274" s="98">
        <v>104742</v>
      </c>
      <c r="J274" s="98">
        <v>103962.05</v>
      </c>
      <c r="K274" s="98">
        <f t="shared" si="19"/>
        <v>99.25536079127761</v>
      </c>
    </row>
    <row r="275" spans="1:11" ht="19.5" customHeight="1">
      <c r="A275" s="107"/>
      <c r="B275" s="143">
        <v>4270</v>
      </c>
      <c r="C275" s="68" t="s">
        <v>19</v>
      </c>
      <c r="D275" s="15"/>
      <c r="E275" s="15"/>
      <c r="F275" s="15"/>
      <c r="G275" s="16"/>
      <c r="H275" s="98">
        <v>5000</v>
      </c>
      <c r="I275" s="98">
        <v>5000</v>
      </c>
      <c r="J275" s="98">
        <v>4999.83</v>
      </c>
      <c r="K275" s="98">
        <f t="shared" si="19"/>
        <v>99.9966</v>
      </c>
    </row>
    <row r="276" spans="1:11" ht="17.25" customHeight="1">
      <c r="A276" s="107"/>
      <c r="B276" s="143">
        <v>4280</v>
      </c>
      <c r="C276" s="68" t="s">
        <v>60</v>
      </c>
      <c r="D276" s="15"/>
      <c r="E276" s="15"/>
      <c r="F276" s="15"/>
      <c r="G276" s="16"/>
      <c r="H276" s="98">
        <v>3320</v>
      </c>
      <c r="I276" s="98">
        <v>2080</v>
      </c>
      <c r="J276" s="98">
        <v>2080</v>
      </c>
      <c r="K276" s="98">
        <f t="shared" si="19"/>
        <v>100</v>
      </c>
    </row>
    <row r="277" spans="1:11" ht="18" customHeight="1">
      <c r="A277" s="107"/>
      <c r="B277" s="143">
        <v>4300</v>
      </c>
      <c r="C277" s="68" t="s">
        <v>5</v>
      </c>
      <c r="D277" s="15"/>
      <c r="E277" s="15"/>
      <c r="F277" s="15"/>
      <c r="G277" s="16"/>
      <c r="H277" s="100">
        <v>26361</v>
      </c>
      <c r="I277" s="100">
        <v>26361</v>
      </c>
      <c r="J277" s="98">
        <v>26360.72</v>
      </c>
      <c r="K277" s="98">
        <f t="shared" si="19"/>
        <v>99.99893782481696</v>
      </c>
    </row>
    <row r="278" spans="1:11" ht="16.5" customHeight="1">
      <c r="A278" s="107"/>
      <c r="B278" s="143">
        <v>4350</v>
      </c>
      <c r="C278" s="68" t="s">
        <v>20</v>
      </c>
      <c r="D278" s="15"/>
      <c r="E278" s="15"/>
      <c r="F278" s="15"/>
      <c r="G278" s="16"/>
      <c r="H278" s="100">
        <v>2495</v>
      </c>
      <c r="I278" s="100">
        <v>2495</v>
      </c>
      <c r="J278" s="98">
        <v>2494.44</v>
      </c>
      <c r="K278" s="98">
        <f t="shared" si="19"/>
        <v>99.97755511022044</v>
      </c>
    </row>
    <row r="279" spans="1:11" ht="27.75" customHeight="1">
      <c r="A279" s="41"/>
      <c r="B279" s="143">
        <v>4370</v>
      </c>
      <c r="C279" s="24" t="s">
        <v>213</v>
      </c>
      <c r="D279" s="15"/>
      <c r="E279" s="15"/>
      <c r="F279" s="15"/>
      <c r="G279" s="16"/>
      <c r="H279" s="98">
        <v>2300</v>
      </c>
      <c r="I279" s="98">
        <v>2300</v>
      </c>
      <c r="J279" s="98">
        <v>2041.47</v>
      </c>
      <c r="K279" s="98">
        <f t="shared" si="19"/>
        <v>88.7595652173913</v>
      </c>
    </row>
    <row r="280" spans="1:11" ht="5.25" customHeight="1" thickBot="1">
      <c r="A280" s="161"/>
      <c r="B280" s="120"/>
      <c r="C280" s="165"/>
      <c r="D280" s="161"/>
      <c r="E280" s="161"/>
      <c r="F280" s="161"/>
      <c r="G280" s="161"/>
      <c r="H280" s="131"/>
      <c r="I280" s="131"/>
      <c r="J280" s="131"/>
      <c r="K280" s="131"/>
    </row>
    <row r="281" spans="1:11" ht="15.75" customHeight="1" thickBot="1">
      <c r="A281" s="339" t="s">
        <v>0</v>
      </c>
      <c r="B281" s="341" t="s">
        <v>1</v>
      </c>
      <c r="C281" s="341" t="s">
        <v>2</v>
      </c>
      <c r="D281" s="343" t="s">
        <v>146</v>
      </c>
      <c r="E281" s="344"/>
      <c r="F281" s="344"/>
      <c r="G281" s="345"/>
      <c r="H281" s="334" t="s">
        <v>148</v>
      </c>
      <c r="I281" s="335"/>
      <c r="J281" s="335"/>
      <c r="K281" s="336"/>
    </row>
    <row r="282" spans="1:11" ht="25.5" customHeight="1" thickBot="1">
      <c r="A282" s="340"/>
      <c r="B282" s="342"/>
      <c r="C282" s="342"/>
      <c r="D282" s="1" t="s">
        <v>214</v>
      </c>
      <c r="E282" s="2" t="s">
        <v>247</v>
      </c>
      <c r="F282" s="287" t="s">
        <v>147</v>
      </c>
      <c r="G282" s="2" t="s">
        <v>178</v>
      </c>
      <c r="H282" s="2" t="s">
        <v>214</v>
      </c>
      <c r="I282" s="2" t="s">
        <v>247</v>
      </c>
      <c r="J282" s="3" t="s">
        <v>147</v>
      </c>
      <c r="K282" s="2" t="s">
        <v>178</v>
      </c>
    </row>
    <row r="283" spans="1:11" ht="17.25" customHeight="1">
      <c r="A283" s="107"/>
      <c r="B283" s="143">
        <v>4410</v>
      </c>
      <c r="C283" s="68" t="s">
        <v>53</v>
      </c>
      <c r="D283" s="15"/>
      <c r="E283" s="15"/>
      <c r="F283" s="15"/>
      <c r="G283" s="16"/>
      <c r="H283" s="98">
        <v>600</v>
      </c>
      <c r="I283" s="98">
        <v>600</v>
      </c>
      <c r="J283" s="98">
        <v>176.35</v>
      </c>
      <c r="K283" s="98">
        <f t="shared" si="19"/>
        <v>29.391666666666666</v>
      </c>
    </row>
    <row r="284" spans="1:11" ht="18" customHeight="1">
      <c r="A284" s="167"/>
      <c r="B284" s="23">
        <v>4430</v>
      </c>
      <c r="C284" s="68" t="s">
        <v>11</v>
      </c>
      <c r="D284" s="15"/>
      <c r="E284" s="15"/>
      <c r="F284" s="15"/>
      <c r="G284" s="16"/>
      <c r="H284" s="98">
        <v>2500</v>
      </c>
      <c r="I284" s="98">
        <v>2868</v>
      </c>
      <c r="J284" s="98">
        <v>2867.85</v>
      </c>
      <c r="K284" s="98">
        <f t="shared" si="19"/>
        <v>99.99476987447699</v>
      </c>
    </row>
    <row r="285" spans="1:11" ht="18.75" customHeight="1">
      <c r="A285" s="107"/>
      <c r="B285" s="143">
        <v>4440</v>
      </c>
      <c r="C285" s="59" t="s">
        <v>62</v>
      </c>
      <c r="D285" s="15"/>
      <c r="E285" s="15"/>
      <c r="F285" s="15"/>
      <c r="G285" s="16"/>
      <c r="H285" s="98">
        <v>84044</v>
      </c>
      <c r="I285" s="98">
        <v>79655</v>
      </c>
      <c r="J285" s="98">
        <v>79654.82</v>
      </c>
      <c r="K285" s="98">
        <f t="shared" si="19"/>
        <v>99.99977402548491</v>
      </c>
    </row>
    <row r="286" spans="1:11" ht="18.75" customHeight="1">
      <c r="A286" s="107"/>
      <c r="B286" s="143">
        <v>4610</v>
      </c>
      <c r="C286" s="59" t="s">
        <v>33</v>
      </c>
      <c r="D286" s="15"/>
      <c r="E286" s="15"/>
      <c r="F286" s="15"/>
      <c r="G286" s="16"/>
      <c r="H286" s="98">
        <v>0</v>
      </c>
      <c r="I286" s="98">
        <v>306</v>
      </c>
      <c r="J286" s="98">
        <v>306</v>
      </c>
      <c r="K286" s="98">
        <f t="shared" si="19"/>
        <v>100</v>
      </c>
    </row>
    <row r="287" spans="1:11" ht="25.5" customHeight="1">
      <c r="A287" s="107"/>
      <c r="B287" s="143">
        <v>4700</v>
      </c>
      <c r="C287" s="59" t="s">
        <v>55</v>
      </c>
      <c r="D287" s="15"/>
      <c r="E287" s="15"/>
      <c r="F287" s="15"/>
      <c r="G287" s="16"/>
      <c r="H287" s="98">
        <v>1000</v>
      </c>
      <c r="I287" s="98">
        <v>250</v>
      </c>
      <c r="J287" s="98">
        <v>250</v>
      </c>
      <c r="K287" s="98">
        <f t="shared" si="19"/>
        <v>100</v>
      </c>
    </row>
    <row r="288" spans="1:11" ht="17.25" customHeight="1">
      <c r="A288" s="164">
        <v>80104</v>
      </c>
      <c r="B288" s="19"/>
      <c r="C288" s="70" t="s">
        <v>116</v>
      </c>
      <c r="D288" s="91">
        <v>0</v>
      </c>
      <c r="E288" s="101">
        <v>0</v>
      </c>
      <c r="F288" s="101">
        <f>F290</f>
        <v>1830.32</v>
      </c>
      <c r="G288" s="111"/>
      <c r="H288" s="101">
        <f>SUM(H289:H297)</f>
        <v>852150</v>
      </c>
      <c r="I288" s="101">
        <f>SUM(I289:I297)</f>
        <v>803650</v>
      </c>
      <c r="J288" s="101">
        <f>SUM(J289:J297)</f>
        <v>802505.39</v>
      </c>
      <c r="K288" s="91">
        <f aca="true" t="shared" si="20" ref="K288:K295">J288/I288*100</f>
        <v>99.85757357058421</v>
      </c>
    </row>
    <row r="289" spans="1:11" ht="39" customHeight="1">
      <c r="A289" s="347"/>
      <c r="B289" s="212">
        <v>2310</v>
      </c>
      <c r="C289" s="59" t="s">
        <v>204</v>
      </c>
      <c r="D289" s="91"/>
      <c r="E289" s="91"/>
      <c r="F289" s="100"/>
      <c r="G289" s="111"/>
      <c r="H289" s="100">
        <v>2550</v>
      </c>
      <c r="I289" s="100">
        <v>2550</v>
      </c>
      <c r="J289" s="100">
        <v>2422.26</v>
      </c>
      <c r="K289" s="98">
        <f t="shared" si="20"/>
        <v>94.99058823529413</v>
      </c>
    </row>
    <row r="290" spans="1:11" ht="39" customHeight="1">
      <c r="A290" s="347"/>
      <c r="B290" s="212">
        <v>2400</v>
      </c>
      <c r="C290" s="59" t="s">
        <v>246</v>
      </c>
      <c r="D290" s="91">
        <v>0</v>
      </c>
      <c r="E290" s="91">
        <v>0</v>
      </c>
      <c r="F290" s="100">
        <v>1830.32</v>
      </c>
      <c r="G290" s="111"/>
      <c r="H290" s="100"/>
      <c r="I290" s="100"/>
      <c r="J290" s="100"/>
      <c r="K290" s="98"/>
    </row>
    <row r="291" spans="1:11" ht="28.5" customHeight="1">
      <c r="A291" s="347"/>
      <c r="B291" s="143">
        <v>2540</v>
      </c>
      <c r="C291" s="59" t="s">
        <v>184</v>
      </c>
      <c r="D291" s="98"/>
      <c r="E291" s="98"/>
      <c r="F291" s="98"/>
      <c r="G291" s="111"/>
      <c r="H291" s="100">
        <v>77300</v>
      </c>
      <c r="I291" s="100">
        <v>0</v>
      </c>
      <c r="J291" s="98">
        <v>0</v>
      </c>
      <c r="K291" s="98"/>
    </row>
    <row r="292" spans="1:11" ht="15.75" customHeight="1">
      <c r="A292" s="107"/>
      <c r="B292" s="143">
        <v>3020</v>
      </c>
      <c r="C292" s="59" t="s">
        <v>162</v>
      </c>
      <c r="D292" s="15"/>
      <c r="E292" s="15"/>
      <c r="F292" s="15"/>
      <c r="G292" s="16"/>
      <c r="H292" s="100">
        <v>2300</v>
      </c>
      <c r="I292" s="100">
        <v>1500</v>
      </c>
      <c r="J292" s="98">
        <v>1303.54</v>
      </c>
      <c r="K292" s="98">
        <f t="shared" si="20"/>
        <v>86.90266666666666</v>
      </c>
    </row>
    <row r="293" spans="1:11" ht="16.5" customHeight="1">
      <c r="A293" s="107"/>
      <c r="B293" s="143">
        <v>4010</v>
      </c>
      <c r="C293" s="68" t="s">
        <v>49</v>
      </c>
      <c r="D293" s="15"/>
      <c r="E293" s="15"/>
      <c r="F293" s="15"/>
      <c r="G293" s="16"/>
      <c r="H293" s="100">
        <v>606541</v>
      </c>
      <c r="I293" s="100">
        <v>603141</v>
      </c>
      <c r="J293" s="98">
        <v>603063.78</v>
      </c>
      <c r="K293" s="98">
        <f t="shared" si="20"/>
        <v>99.98719702358156</v>
      </c>
    </row>
    <row r="294" spans="1:11" ht="15.75" customHeight="1">
      <c r="A294" s="107"/>
      <c r="B294" s="143">
        <v>4040</v>
      </c>
      <c r="C294" s="68" t="s">
        <v>50</v>
      </c>
      <c r="D294" s="15"/>
      <c r="E294" s="15"/>
      <c r="F294" s="15"/>
      <c r="G294" s="16"/>
      <c r="H294" s="100">
        <v>44000</v>
      </c>
      <c r="I294" s="100">
        <v>43976</v>
      </c>
      <c r="J294" s="98">
        <v>43938.35</v>
      </c>
      <c r="K294" s="98">
        <f t="shared" si="20"/>
        <v>99.9143851191559</v>
      </c>
    </row>
    <row r="295" spans="1:11" ht="16.5" customHeight="1">
      <c r="A295" s="167"/>
      <c r="B295" s="23">
        <v>4110</v>
      </c>
      <c r="C295" s="68" t="s">
        <v>51</v>
      </c>
      <c r="D295" s="15"/>
      <c r="E295" s="15"/>
      <c r="F295" s="15"/>
      <c r="G295" s="16"/>
      <c r="H295" s="100">
        <v>77459</v>
      </c>
      <c r="I295" s="100">
        <v>103459</v>
      </c>
      <c r="J295" s="98">
        <v>103239</v>
      </c>
      <c r="K295" s="98">
        <f t="shared" si="20"/>
        <v>99.78735537749253</v>
      </c>
    </row>
    <row r="296" spans="1:11" ht="18" customHeight="1">
      <c r="A296" s="181"/>
      <c r="B296" s="75">
        <v>4120</v>
      </c>
      <c r="C296" s="153" t="s">
        <v>52</v>
      </c>
      <c r="D296" s="175"/>
      <c r="E296" s="175"/>
      <c r="F296" s="176"/>
      <c r="G296" s="177"/>
      <c r="H296" s="178">
        <v>12000</v>
      </c>
      <c r="I296" s="178">
        <v>14000</v>
      </c>
      <c r="J296" s="180">
        <v>13515.08</v>
      </c>
      <c r="K296" s="99">
        <f>J296/I296*100</f>
        <v>96.53628571428573</v>
      </c>
    </row>
    <row r="297" spans="1:11" ht="15.75" customHeight="1">
      <c r="A297" s="167"/>
      <c r="B297" s="23">
        <v>4440</v>
      </c>
      <c r="C297" s="59" t="s">
        <v>62</v>
      </c>
      <c r="D297" s="15"/>
      <c r="E297" s="15"/>
      <c r="F297" s="15"/>
      <c r="G297" s="16"/>
      <c r="H297" s="100">
        <v>30000</v>
      </c>
      <c r="I297" s="100">
        <v>35024</v>
      </c>
      <c r="J297" s="98">
        <v>35023.38</v>
      </c>
      <c r="K297" s="98">
        <f aca="true" t="shared" si="21" ref="K297:K375">J297/I297*100</f>
        <v>99.99822978529008</v>
      </c>
    </row>
    <row r="298" spans="1:11" ht="17.25" customHeight="1">
      <c r="A298" s="215">
        <v>80110</v>
      </c>
      <c r="B298" s="19"/>
      <c r="C298" s="70" t="s">
        <v>117</v>
      </c>
      <c r="D298" s="91">
        <f>SUM(D299:D299)</f>
        <v>0</v>
      </c>
      <c r="E298" s="91">
        <f>SUM(E299:E299)</f>
        <v>0</v>
      </c>
      <c r="F298" s="91">
        <f>SUM(F299:F300)</f>
        <v>59.910000000000004</v>
      </c>
      <c r="G298" s="113"/>
      <c r="H298" s="101">
        <f>SUM(H301:H321)</f>
        <v>1502300</v>
      </c>
      <c r="I298" s="101">
        <f>SUM(I301:I321)</f>
        <v>1493500</v>
      </c>
      <c r="J298" s="101">
        <f>SUM(J301:J321)</f>
        <v>1464657.2700000005</v>
      </c>
      <c r="K298" s="91">
        <f t="shared" si="21"/>
        <v>98.06878272514231</v>
      </c>
    </row>
    <row r="299" spans="1:11" ht="17.25" customHeight="1">
      <c r="A299" s="189"/>
      <c r="B299" s="174" t="s">
        <v>31</v>
      </c>
      <c r="C299" s="76" t="s">
        <v>32</v>
      </c>
      <c r="D299" s="99">
        <v>0</v>
      </c>
      <c r="E299" s="99">
        <v>0</v>
      </c>
      <c r="F299" s="99">
        <v>55.2</v>
      </c>
      <c r="G299" s="102"/>
      <c r="H299" s="22"/>
      <c r="I299" s="21"/>
      <c r="J299" s="21"/>
      <c r="K299" s="15"/>
    </row>
    <row r="300" spans="1:11" ht="39" customHeight="1">
      <c r="A300" s="189"/>
      <c r="B300" s="212">
        <v>2400</v>
      </c>
      <c r="C300" s="59" t="s">
        <v>246</v>
      </c>
      <c r="D300" s="99">
        <v>0</v>
      </c>
      <c r="E300" s="99">
        <v>0</v>
      </c>
      <c r="F300" s="99">
        <v>4.71</v>
      </c>
      <c r="G300" s="102"/>
      <c r="H300" s="22"/>
      <c r="I300" s="21"/>
      <c r="J300" s="21"/>
      <c r="K300" s="15"/>
    </row>
    <row r="301" spans="1:11" ht="15.75" customHeight="1">
      <c r="A301" s="189"/>
      <c r="B301" s="143">
        <v>3020</v>
      </c>
      <c r="C301" s="59" t="s">
        <v>162</v>
      </c>
      <c r="D301" s="15"/>
      <c r="E301" s="15"/>
      <c r="F301" s="15"/>
      <c r="G301" s="102"/>
      <c r="H301" s="98">
        <v>4650</v>
      </c>
      <c r="I301" s="98">
        <v>4650</v>
      </c>
      <c r="J301" s="98">
        <v>1742.88</v>
      </c>
      <c r="K301" s="98">
        <f t="shared" si="21"/>
        <v>37.48129032258065</v>
      </c>
    </row>
    <row r="302" spans="1:11" ht="17.25" customHeight="1">
      <c r="A302" s="189"/>
      <c r="B302" s="143">
        <v>4010</v>
      </c>
      <c r="C302" s="68" t="s">
        <v>49</v>
      </c>
      <c r="D302" s="15"/>
      <c r="E302" s="15"/>
      <c r="F302" s="15"/>
      <c r="G302" s="102"/>
      <c r="H302" s="98">
        <v>1043431</v>
      </c>
      <c r="I302" s="98">
        <v>1017631</v>
      </c>
      <c r="J302" s="98">
        <v>1011123.81</v>
      </c>
      <c r="K302" s="98">
        <f t="shared" si="21"/>
        <v>99.36055505384566</v>
      </c>
    </row>
    <row r="303" spans="1:11" ht="15.75" customHeight="1">
      <c r="A303" s="189"/>
      <c r="B303" s="143">
        <v>4040</v>
      </c>
      <c r="C303" s="68" t="s">
        <v>50</v>
      </c>
      <c r="D303" s="15"/>
      <c r="E303" s="15"/>
      <c r="F303" s="15"/>
      <c r="G303" s="102"/>
      <c r="H303" s="98">
        <v>86000</v>
      </c>
      <c r="I303" s="98">
        <v>86000</v>
      </c>
      <c r="J303" s="98">
        <v>82719.26</v>
      </c>
      <c r="K303" s="98">
        <f t="shared" si="21"/>
        <v>96.18518604651162</v>
      </c>
    </row>
    <row r="304" spans="1:11" ht="16.5" customHeight="1">
      <c r="A304" s="278"/>
      <c r="B304" s="143">
        <v>4110</v>
      </c>
      <c r="C304" s="68" t="s">
        <v>51</v>
      </c>
      <c r="D304" s="15"/>
      <c r="E304" s="15"/>
      <c r="F304" s="15"/>
      <c r="G304" s="102"/>
      <c r="H304" s="98">
        <v>170544</v>
      </c>
      <c r="I304" s="98">
        <v>181044</v>
      </c>
      <c r="J304" s="98">
        <v>179945.86</v>
      </c>
      <c r="K304" s="98">
        <f t="shared" si="21"/>
        <v>99.39344026866397</v>
      </c>
    </row>
    <row r="305" spans="1:11" ht="5.25" customHeight="1" thickBot="1">
      <c r="A305" s="277"/>
      <c r="B305" s="120"/>
      <c r="C305" s="274"/>
      <c r="D305" s="161"/>
      <c r="E305" s="161"/>
      <c r="F305" s="161"/>
      <c r="G305" s="131"/>
      <c r="H305" s="131"/>
      <c r="I305" s="131"/>
      <c r="J305" s="131"/>
      <c r="K305" s="131"/>
    </row>
    <row r="306" spans="1:11" ht="16.5" customHeight="1" thickBot="1">
      <c r="A306" s="339" t="s">
        <v>0</v>
      </c>
      <c r="B306" s="341" t="s">
        <v>1</v>
      </c>
      <c r="C306" s="341" t="s">
        <v>2</v>
      </c>
      <c r="D306" s="343" t="s">
        <v>146</v>
      </c>
      <c r="E306" s="344"/>
      <c r="F306" s="344"/>
      <c r="G306" s="345"/>
      <c r="H306" s="334" t="s">
        <v>148</v>
      </c>
      <c r="I306" s="335"/>
      <c r="J306" s="335"/>
      <c r="K306" s="336"/>
    </row>
    <row r="307" spans="1:11" ht="25.5" customHeight="1" thickBot="1">
      <c r="A307" s="340"/>
      <c r="B307" s="342"/>
      <c r="C307" s="342"/>
      <c r="D307" s="1" t="s">
        <v>214</v>
      </c>
      <c r="E307" s="2" t="s">
        <v>247</v>
      </c>
      <c r="F307" s="287" t="s">
        <v>147</v>
      </c>
      <c r="G307" s="2" t="s">
        <v>178</v>
      </c>
      <c r="H307" s="2" t="s">
        <v>214</v>
      </c>
      <c r="I307" s="2" t="s">
        <v>247</v>
      </c>
      <c r="J307" s="3" t="s">
        <v>147</v>
      </c>
      <c r="K307" s="2" t="s">
        <v>178</v>
      </c>
    </row>
    <row r="308" spans="1:11" ht="16.5" customHeight="1">
      <c r="A308" s="217"/>
      <c r="B308" s="23">
        <v>4120</v>
      </c>
      <c r="C308" s="68" t="s">
        <v>52</v>
      </c>
      <c r="D308" s="15"/>
      <c r="E308" s="15"/>
      <c r="F308" s="15"/>
      <c r="G308" s="102"/>
      <c r="H308" s="98">
        <v>27675</v>
      </c>
      <c r="I308" s="98">
        <v>27675</v>
      </c>
      <c r="J308" s="98">
        <v>22548.22</v>
      </c>
      <c r="K308" s="98">
        <f t="shared" si="21"/>
        <v>81.47504968383018</v>
      </c>
    </row>
    <row r="309" spans="1:11" ht="15" customHeight="1">
      <c r="A309" s="217"/>
      <c r="B309" s="23">
        <v>4210</v>
      </c>
      <c r="C309" s="68" t="s">
        <v>17</v>
      </c>
      <c r="D309" s="15"/>
      <c r="E309" s="15"/>
      <c r="F309" s="15"/>
      <c r="G309" s="102"/>
      <c r="H309" s="98">
        <v>61227</v>
      </c>
      <c r="I309" s="98">
        <v>67727</v>
      </c>
      <c r="J309" s="98">
        <v>66224.81</v>
      </c>
      <c r="K309" s="98">
        <f t="shared" si="21"/>
        <v>97.78199241070769</v>
      </c>
    </row>
    <row r="310" spans="1:11" ht="24" customHeight="1">
      <c r="A310" s="217"/>
      <c r="B310" s="23">
        <v>4240</v>
      </c>
      <c r="C310" s="59" t="s">
        <v>115</v>
      </c>
      <c r="D310" s="15"/>
      <c r="E310" s="15"/>
      <c r="F310" s="15"/>
      <c r="G310" s="111"/>
      <c r="H310" s="98">
        <v>400</v>
      </c>
      <c r="I310" s="98">
        <v>400</v>
      </c>
      <c r="J310" s="98">
        <v>140.17</v>
      </c>
      <c r="K310" s="98">
        <f t="shared" si="21"/>
        <v>35.0425</v>
      </c>
    </row>
    <row r="311" spans="1:11" ht="17.25" customHeight="1">
      <c r="A311" s="189"/>
      <c r="B311" s="143">
        <v>4260</v>
      </c>
      <c r="C311" s="68" t="s">
        <v>18</v>
      </c>
      <c r="D311" s="15"/>
      <c r="E311" s="15"/>
      <c r="F311" s="15"/>
      <c r="G311" s="102"/>
      <c r="H311" s="98">
        <v>10000</v>
      </c>
      <c r="I311" s="98">
        <v>10000</v>
      </c>
      <c r="J311" s="98">
        <v>8505.74</v>
      </c>
      <c r="K311" s="98">
        <f t="shared" si="21"/>
        <v>85.0574</v>
      </c>
    </row>
    <row r="312" spans="1:11" ht="15.75" customHeight="1">
      <c r="A312" s="189"/>
      <c r="B312" s="143">
        <v>4270</v>
      </c>
      <c r="C312" s="68" t="s">
        <v>19</v>
      </c>
      <c r="D312" s="15"/>
      <c r="E312" s="15"/>
      <c r="F312" s="15"/>
      <c r="G312" s="102"/>
      <c r="H312" s="98">
        <v>4100</v>
      </c>
      <c r="I312" s="98">
        <v>4100</v>
      </c>
      <c r="J312" s="98">
        <v>2783.31</v>
      </c>
      <c r="K312" s="98">
        <f t="shared" si="21"/>
        <v>67.88560975609757</v>
      </c>
    </row>
    <row r="313" spans="1:11" ht="15.75" customHeight="1">
      <c r="A313" s="189"/>
      <c r="B313" s="143">
        <v>4280</v>
      </c>
      <c r="C313" s="68" t="s">
        <v>60</v>
      </c>
      <c r="D313" s="15"/>
      <c r="E313" s="15"/>
      <c r="F313" s="15"/>
      <c r="G313" s="102"/>
      <c r="H313" s="98">
        <v>600</v>
      </c>
      <c r="I313" s="98">
        <v>700</v>
      </c>
      <c r="J313" s="98">
        <v>480</v>
      </c>
      <c r="K313" s="98">
        <f t="shared" si="21"/>
        <v>68.57142857142857</v>
      </c>
    </row>
    <row r="314" spans="1:11" ht="16.5" customHeight="1">
      <c r="A314" s="189"/>
      <c r="B314" s="143">
        <v>4300</v>
      </c>
      <c r="C314" s="68" t="s">
        <v>5</v>
      </c>
      <c r="D314" s="15"/>
      <c r="E314" s="15"/>
      <c r="F314" s="15"/>
      <c r="G314" s="102"/>
      <c r="H314" s="98">
        <v>24700</v>
      </c>
      <c r="I314" s="98">
        <v>24600</v>
      </c>
      <c r="J314" s="98">
        <v>21140.8</v>
      </c>
      <c r="K314" s="98">
        <f t="shared" si="21"/>
        <v>85.93821138211382</v>
      </c>
    </row>
    <row r="315" spans="1:11" ht="15" customHeight="1">
      <c r="A315" s="189"/>
      <c r="B315" s="143">
        <v>4350</v>
      </c>
      <c r="C315" s="68" t="s">
        <v>20</v>
      </c>
      <c r="D315" s="15"/>
      <c r="E315" s="15"/>
      <c r="F315" s="15"/>
      <c r="G315" s="102"/>
      <c r="H315" s="98">
        <v>2900</v>
      </c>
      <c r="I315" s="98">
        <v>2900</v>
      </c>
      <c r="J315" s="98">
        <v>2878.56</v>
      </c>
      <c r="K315" s="98">
        <f t="shared" si="21"/>
        <v>99.26068965517241</v>
      </c>
    </row>
    <row r="316" spans="1:11" ht="36" customHeight="1">
      <c r="A316" s="189"/>
      <c r="B316" s="143">
        <v>4360</v>
      </c>
      <c r="C316" s="24" t="s">
        <v>187</v>
      </c>
      <c r="D316" s="15"/>
      <c r="E316" s="15"/>
      <c r="F316" s="15"/>
      <c r="G316" s="102"/>
      <c r="H316" s="98">
        <v>500</v>
      </c>
      <c r="I316" s="98">
        <v>500</v>
      </c>
      <c r="J316" s="98">
        <v>383.86</v>
      </c>
      <c r="K316" s="98">
        <f t="shared" si="21"/>
        <v>76.772</v>
      </c>
    </row>
    <row r="317" spans="1:11" ht="39" customHeight="1">
      <c r="A317" s="189"/>
      <c r="B317" s="143">
        <v>4370</v>
      </c>
      <c r="C317" s="24" t="s">
        <v>188</v>
      </c>
      <c r="D317" s="15"/>
      <c r="E317" s="15"/>
      <c r="F317" s="15"/>
      <c r="G317" s="111"/>
      <c r="H317" s="98">
        <v>2800</v>
      </c>
      <c r="I317" s="98">
        <v>2800</v>
      </c>
      <c r="J317" s="98">
        <v>1815.51</v>
      </c>
      <c r="K317" s="98">
        <f t="shared" si="21"/>
        <v>64.83964285714285</v>
      </c>
    </row>
    <row r="318" spans="1:11" ht="15" customHeight="1">
      <c r="A318" s="189"/>
      <c r="B318" s="143">
        <v>4410</v>
      </c>
      <c r="C318" s="68" t="s">
        <v>53</v>
      </c>
      <c r="D318" s="15"/>
      <c r="E318" s="15"/>
      <c r="F318" s="15"/>
      <c r="G318" s="102"/>
      <c r="H318" s="98">
        <v>500</v>
      </c>
      <c r="I318" s="98">
        <v>500</v>
      </c>
      <c r="J318" s="98">
        <v>419.58</v>
      </c>
      <c r="K318" s="98">
        <f t="shared" si="21"/>
        <v>83.916</v>
      </c>
    </row>
    <row r="319" spans="1:11" ht="13.5" customHeight="1">
      <c r="A319" s="189"/>
      <c r="B319" s="143">
        <v>4430</v>
      </c>
      <c r="C319" s="68" t="s">
        <v>11</v>
      </c>
      <c r="D319" s="15"/>
      <c r="E319" s="15"/>
      <c r="F319" s="15"/>
      <c r="G319" s="102"/>
      <c r="H319" s="98">
        <v>1500</v>
      </c>
      <c r="I319" s="98">
        <v>1500</v>
      </c>
      <c r="J319" s="98">
        <v>1445.85</v>
      </c>
      <c r="K319" s="98">
        <f t="shared" si="21"/>
        <v>96.39</v>
      </c>
    </row>
    <row r="320" spans="1:11" ht="16.5" customHeight="1">
      <c r="A320" s="189"/>
      <c r="B320" s="143">
        <v>4440</v>
      </c>
      <c r="C320" s="59" t="s">
        <v>62</v>
      </c>
      <c r="D320" s="15"/>
      <c r="E320" s="15"/>
      <c r="F320" s="15"/>
      <c r="G320" s="102"/>
      <c r="H320" s="98">
        <v>59973</v>
      </c>
      <c r="I320" s="98">
        <v>59973</v>
      </c>
      <c r="J320" s="98">
        <v>59874.05</v>
      </c>
      <c r="K320" s="98">
        <f t="shared" si="21"/>
        <v>99.83500908742268</v>
      </c>
    </row>
    <row r="321" spans="1:11" ht="25.5" customHeight="1">
      <c r="A321" s="41"/>
      <c r="B321" s="75">
        <v>4700</v>
      </c>
      <c r="C321" s="76" t="s">
        <v>55</v>
      </c>
      <c r="D321" s="41"/>
      <c r="E321" s="41"/>
      <c r="F321" s="41"/>
      <c r="G321" s="102"/>
      <c r="H321" s="99">
        <v>800</v>
      </c>
      <c r="I321" s="99">
        <v>800</v>
      </c>
      <c r="J321" s="99">
        <v>485</v>
      </c>
      <c r="K321" s="99">
        <f t="shared" si="21"/>
        <v>60.62499999999999</v>
      </c>
    </row>
    <row r="322" spans="1:11" ht="15.75" customHeight="1">
      <c r="A322" s="18">
        <v>80113</v>
      </c>
      <c r="B322" s="19"/>
      <c r="C322" s="70" t="s">
        <v>118</v>
      </c>
      <c r="D322" s="21"/>
      <c r="E322" s="21"/>
      <c r="F322" s="21"/>
      <c r="G322" s="102"/>
      <c r="H322" s="91">
        <f>SUM(H323:H324)</f>
        <v>16000</v>
      </c>
      <c r="I322" s="91">
        <f>SUM(I323:I324)</f>
        <v>4000</v>
      </c>
      <c r="J322" s="91">
        <f>SUM(J323:J324)</f>
        <v>3461.5</v>
      </c>
      <c r="K322" s="91">
        <f t="shared" si="21"/>
        <v>86.5375</v>
      </c>
    </row>
    <row r="323" spans="1:11" ht="15" customHeight="1">
      <c r="A323" s="348"/>
      <c r="B323" s="12">
        <v>4170</v>
      </c>
      <c r="C323" s="68" t="s">
        <v>16</v>
      </c>
      <c r="D323" s="21"/>
      <c r="E323" s="21"/>
      <c r="F323" s="21"/>
      <c r="G323" s="102"/>
      <c r="H323" s="100">
        <v>1000</v>
      </c>
      <c r="I323" s="100">
        <v>0</v>
      </c>
      <c r="J323" s="98">
        <v>0</v>
      </c>
      <c r="K323" s="98"/>
    </row>
    <row r="324" spans="1:11" ht="16.5" customHeight="1">
      <c r="A324" s="352"/>
      <c r="B324" s="23">
        <v>4300</v>
      </c>
      <c r="C324" s="68" t="s">
        <v>5</v>
      </c>
      <c r="D324" s="15"/>
      <c r="E324" s="15"/>
      <c r="F324" s="15"/>
      <c r="G324" s="102"/>
      <c r="H324" s="98">
        <v>15000</v>
      </c>
      <c r="I324" s="98">
        <v>4000</v>
      </c>
      <c r="J324" s="98">
        <v>3461.5</v>
      </c>
      <c r="K324" s="98">
        <f t="shared" si="21"/>
        <v>86.5375</v>
      </c>
    </row>
    <row r="325" spans="1:11" ht="15" customHeight="1">
      <c r="A325" s="215">
        <v>80146</v>
      </c>
      <c r="B325" s="19"/>
      <c r="C325" s="70" t="s">
        <v>119</v>
      </c>
      <c r="D325" s="21"/>
      <c r="E325" s="21"/>
      <c r="F325" s="21"/>
      <c r="G325" s="102"/>
      <c r="H325" s="101">
        <f>SUM(H326:H330)</f>
        <v>28797</v>
      </c>
      <c r="I325" s="91">
        <f>SUM(I326:I330)</f>
        <v>25197</v>
      </c>
      <c r="J325" s="91">
        <f>SUM(J326:J330)</f>
        <v>11206.169999999998</v>
      </c>
      <c r="K325" s="91">
        <f t="shared" si="21"/>
        <v>44.47422312180021</v>
      </c>
    </row>
    <row r="326" spans="1:11" ht="16.5" customHeight="1">
      <c r="A326" s="256"/>
      <c r="B326" s="23">
        <v>4170</v>
      </c>
      <c r="C326" s="14" t="s">
        <v>59</v>
      </c>
      <c r="D326" s="21"/>
      <c r="E326" s="21"/>
      <c r="F326" s="21"/>
      <c r="G326" s="111"/>
      <c r="H326" s="98">
        <v>600</v>
      </c>
      <c r="I326" s="98">
        <v>0</v>
      </c>
      <c r="J326" s="98">
        <v>0</v>
      </c>
      <c r="K326" s="91"/>
    </row>
    <row r="327" spans="1:11" ht="14.25" customHeight="1">
      <c r="A327" s="351"/>
      <c r="B327" s="23">
        <v>4210</v>
      </c>
      <c r="C327" s="68" t="s">
        <v>17</v>
      </c>
      <c r="D327" s="21"/>
      <c r="E327" s="21"/>
      <c r="F327" s="21"/>
      <c r="G327" s="102"/>
      <c r="H327" s="98">
        <v>2600</v>
      </c>
      <c r="I327" s="98">
        <v>2600</v>
      </c>
      <c r="J327" s="98">
        <v>1344.57</v>
      </c>
      <c r="K327" s="98">
        <f t="shared" si="21"/>
        <v>51.71423076923076</v>
      </c>
    </row>
    <row r="328" spans="1:11" ht="15" customHeight="1">
      <c r="A328" s="351"/>
      <c r="B328" s="23">
        <v>4300</v>
      </c>
      <c r="C328" s="68" t="s">
        <v>5</v>
      </c>
      <c r="D328" s="21"/>
      <c r="E328" s="21"/>
      <c r="F328" s="21"/>
      <c r="G328" s="102"/>
      <c r="H328" s="98">
        <v>9000</v>
      </c>
      <c r="I328" s="98">
        <v>6000</v>
      </c>
      <c r="J328" s="98">
        <v>2400</v>
      </c>
      <c r="K328" s="98">
        <f t="shared" si="21"/>
        <v>40</v>
      </c>
    </row>
    <row r="329" spans="1:11" ht="15.75" customHeight="1">
      <c r="A329" s="351"/>
      <c r="B329" s="23">
        <v>4410</v>
      </c>
      <c r="C329" s="68" t="s">
        <v>53</v>
      </c>
      <c r="D329" s="21"/>
      <c r="E329" s="21"/>
      <c r="F329" s="21"/>
      <c r="G329" s="102"/>
      <c r="H329" s="98">
        <v>2408</v>
      </c>
      <c r="I329" s="98">
        <v>2408</v>
      </c>
      <c r="J329" s="98">
        <v>1044.57</v>
      </c>
      <c r="K329" s="98">
        <f t="shared" si="21"/>
        <v>43.379152823920265</v>
      </c>
    </row>
    <row r="330" spans="1:11" ht="24.75" customHeight="1">
      <c r="A330" s="363"/>
      <c r="B330" s="23">
        <v>4700</v>
      </c>
      <c r="C330" s="59" t="s">
        <v>55</v>
      </c>
      <c r="D330" s="21"/>
      <c r="E330" s="21"/>
      <c r="F330" s="21"/>
      <c r="G330" s="111"/>
      <c r="H330" s="100">
        <v>14189</v>
      </c>
      <c r="I330" s="98">
        <v>14189</v>
      </c>
      <c r="J330" s="98">
        <v>6417.03</v>
      </c>
      <c r="K330" s="98">
        <f t="shared" si="21"/>
        <v>45.22538586228769</v>
      </c>
    </row>
    <row r="331" spans="1:11" ht="14.25">
      <c r="A331" s="215">
        <v>80195</v>
      </c>
      <c r="B331" s="19"/>
      <c r="C331" s="70" t="s">
        <v>9</v>
      </c>
      <c r="D331" s="91">
        <f>SUM(D337:D338)</f>
        <v>308338</v>
      </c>
      <c r="E331" s="91">
        <f>SUM(E332:E338)</f>
        <v>383307.98</v>
      </c>
      <c r="F331" s="91">
        <f>SUM(F332:F338)</f>
        <v>338094.45999999996</v>
      </c>
      <c r="G331" s="111">
        <f>F331/E331*100</f>
        <v>88.20438854416753</v>
      </c>
      <c r="H331" s="151">
        <f>SUM(H337:H362)</f>
        <v>346982</v>
      </c>
      <c r="I331" s="128">
        <f>SUM(I337:I362)</f>
        <v>424941.98</v>
      </c>
      <c r="J331" s="128">
        <f>SUM(J337:J362)</f>
        <v>424021.23999999993</v>
      </c>
      <c r="K331" s="128">
        <f>J331/I331*100</f>
        <v>99.78332571425396</v>
      </c>
    </row>
    <row r="332" spans="1:11" ht="14.25">
      <c r="A332" s="283"/>
      <c r="B332" s="220" t="s">
        <v>37</v>
      </c>
      <c r="C332" s="68" t="s">
        <v>38</v>
      </c>
      <c r="D332" s="91">
        <v>0</v>
      </c>
      <c r="E332" s="91">
        <v>21166</v>
      </c>
      <c r="F332" s="91">
        <v>21166.43</v>
      </c>
      <c r="G332" s="111">
        <f>F332/E332*100</f>
        <v>100.00203156004915</v>
      </c>
      <c r="H332" s="101"/>
      <c r="I332" s="91"/>
      <c r="J332" s="91"/>
      <c r="K332" s="91"/>
    </row>
    <row r="333" spans="1:11" ht="4.5" customHeight="1" thickBot="1">
      <c r="A333" s="279"/>
      <c r="B333" s="310"/>
      <c r="C333" s="274"/>
      <c r="D333" s="281"/>
      <c r="E333" s="281"/>
      <c r="F333" s="281"/>
      <c r="G333" s="131"/>
      <c r="H333" s="281"/>
      <c r="I333" s="281"/>
      <c r="J333" s="281"/>
      <c r="K333" s="281"/>
    </row>
    <row r="334" spans="1:11" ht="15" thickBot="1">
      <c r="A334" s="339" t="s">
        <v>0</v>
      </c>
      <c r="B334" s="341" t="s">
        <v>1</v>
      </c>
      <c r="C334" s="341" t="s">
        <v>2</v>
      </c>
      <c r="D334" s="343" t="s">
        <v>146</v>
      </c>
      <c r="E334" s="344"/>
      <c r="F334" s="344"/>
      <c r="G334" s="345"/>
      <c r="H334" s="334" t="s">
        <v>148</v>
      </c>
      <c r="I334" s="335"/>
      <c r="J334" s="335"/>
      <c r="K334" s="336"/>
    </row>
    <row r="335" spans="1:11" ht="24.75" thickBot="1">
      <c r="A335" s="340"/>
      <c r="B335" s="342"/>
      <c r="C335" s="342"/>
      <c r="D335" s="1" t="s">
        <v>214</v>
      </c>
      <c r="E335" s="2" t="s">
        <v>247</v>
      </c>
      <c r="F335" s="287" t="s">
        <v>147</v>
      </c>
      <c r="G335" s="2" t="s">
        <v>178</v>
      </c>
      <c r="H335" s="2" t="s">
        <v>214</v>
      </c>
      <c r="I335" s="2" t="s">
        <v>247</v>
      </c>
      <c r="J335" s="3" t="s">
        <v>147</v>
      </c>
      <c r="K335" s="2" t="s">
        <v>178</v>
      </c>
    </row>
    <row r="336" spans="1:11" ht="15.75" customHeight="1">
      <c r="A336" s="347"/>
      <c r="B336" s="174" t="s">
        <v>31</v>
      </c>
      <c r="C336" s="76" t="s">
        <v>32</v>
      </c>
      <c r="D336" s="99">
        <v>0</v>
      </c>
      <c r="E336" s="99">
        <v>3844</v>
      </c>
      <c r="F336" s="99">
        <v>3844.74</v>
      </c>
      <c r="G336" s="111">
        <f>F336/E336*100</f>
        <v>100.01925078043703</v>
      </c>
      <c r="H336" s="151"/>
      <c r="I336" s="128"/>
      <c r="J336" s="128"/>
      <c r="K336" s="128"/>
    </row>
    <row r="337" spans="1:11" ht="62.25" customHeight="1">
      <c r="A337" s="347"/>
      <c r="B337" s="158">
        <v>2007</v>
      </c>
      <c r="C337" s="59" t="s">
        <v>190</v>
      </c>
      <c r="D337" s="91">
        <v>262087.3</v>
      </c>
      <c r="E337" s="91">
        <v>304553.23</v>
      </c>
      <c r="F337" s="91">
        <v>272235.81</v>
      </c>
      <c r="G337" s="111">
        <f>F337/E337*100</f>
        <v>89.38858077453324</v>
      </c>
      <c r="H337" s="101"/>
      <c r="I337" s="91"/>
      <c r="J337" s="91"/>
      <c r="K337" s="91"/>
    </row>
    <row r="338" spans="1:11" ht="59.25" customHeight="1">
      <c r="A338" s="132"/>
      <c r="B338" s="173">
        <v>2009</v>
      </c>
      <c r="C338" s="76" t="s">
        <v>190</v>
      </c>
      <c r="D338" s="91">
        <v>46250.7</v>
      </c>
      <c r="E338" s="91">
        <v>53744.75</v>
      </c>
      <c r="F338" s="91">
        <v>40847.48</v>
      </c>
      <c r="G338" s="102">
        <f>F338/E338*100</f>
        <v>76.00273515087521</v>
      </c>
      <c r="H338" s="101"/>
      <c r="I338" s="91"/>
      <c r="J338" s="91"/>
      <c r="K338" s="91"/>
    </row>
    <row r="339" spans="1:11" ht="16.5" customHeight="1">
      <c r="A339" s="132"/>
      <c r="B339" s="257">
        <v>4017</v>
      </c>
      <c r="C339" s="130" t="s">
        <v>49</v>
      </c>
      <c r="D339" s="91"/>
      <c r="E339" s="91"/>
      <c r="F339" s="91"/>
      <c r="G339" s="102"/>
      <c r="H339" s="100">
        <v>13655.25</v>
      </c>
      <c r="I339" s="100">
        <v>13655.25</v>
      </c>
      <c r="J339" s="100">
        <v>13655.25</v>
      </c>
      <c r="K339" s="98">
        <f t="shared" si="21"/>
        <v>100</v>
      </c>
    </row>
    <row r="340" spans="1:11" ht="17.25" customHeight="1">
      <c r="A340" s="132"/>
      <c r="B340" s="159">
        <v>4019</v>
      </c>
      <c r="C340" s="72" t="s">
        <v>49</v>
      </c>
      <c r="D340" s="91"/>
      <c r="E340" s="91"/>
      <c r="F340" s="91"/>
      <c r="G340" s="102"/>
      <c r="H340" s="100">
        <v>2409.75</v>
      </c>
      <c r="I340" s="100">
        <v>2409.75</v>
      </c>
      <c r="J340" s="100">
        <v>2409.75</v>
      </c>
      <c r="K340" s="98">
        <f t="shared" si="21"/>
        <v>100</v>
      </c>
    </row>
    <row r="341" spans="1:11" ht="17.25" customHeight="1">
      <c r="A341" s="132"/>
      <c r="B341" s="159">
        <v>4117</v>
      </c>
      <c r="C341" s="68" t="s">
        <v>51</v>
      </c>
      <c r="D341" s="91"/>
      <c r="E341" s="91"/>
      <c r="F341" s="91"/>
      <c r="G341" s="102"/>
      <c r="H341" s="100">
        <v>2263.17</v>
      </c>
      <c r="I341" s="100">
        <v>2943.17</v>
      </c>
      <c r="J341" s="100">
        <v>2943.17</v>
      </c>
      <c r="K341" s="98">
        <f t="shared" si="21"/>
        <v>100</v>
      </c>
    </row>
    <row r="342" spans="1:11" ht="18" customHeight="1">
      <c r="A342" s="132"/>
      <c r="B342" s="159">
        <v>4119</v>
      </c>
      <c r="C342" s="68" t="s">
        <v>51</v>
      </c>
      <c r="D342" s="91"/>
      <c r="E342" s="91"/>
      <c r="F342" s="91"/>
      <c r="G342" s="102"/>
      <c r="H342" s="100">
        <v>399.38</v>
      </c>
      <c r="I342" s="100">
        <v>519.38</v>
      </c>
      <c r="J342" s="100">
        <v>519.38</v>
      </c>
      <c r="K342" s="98">
        <f t="shared" si="21"/>
        <v>100</v>
      </c>
    </row>
    <row r="343" spans="1:11" ht="15.75" customHeight="1">
      <c r="A343" s="132"/>
      <c r="B343" s="159">
        <v>4127</v>
      </c>
      <c r="C343" s="68" t="s">
        <v>52</v>
      </c>
      <c r="D343" s="91"/>
      <c r="E343" s="91"/>
      <c r="F343" s="91"/>
      <c r="G343" s="102"/>
      <c r="H343" s="100">
        <v>334.9</v>
      </c>
      <c r="I343" s="100">
        <v>334.9</v>
      </c>
      <c r="J343" s="100">
        <v>334.9</v>
      </c>
      <c r="K343" s="98">
        <f t="shared" si="21"/>
        <v>100</v>
      </c>
    </row>
    <row r="344" spans="1:11" ht="15.75" customHeight="1">
      <c r="A344" s="132"/>
      <c r="B344" s="159">
        <v>4129</v>
      </c>
      <c r="C344" s="68" t="s">
        <v>52</v>
      </c>
      <c r="D344" s="91"/>
      <c r="E344" s="91"/>
      <c r="F344" s="91"/>
      <c r="G344" s="102"/>
      <c r="H344" s="100">
        <v>59.1</v>
      </c>
      <c r="I344" s="100">
        <v>59.1</v>
      </c>
      <c r="J344" s="100">
        <v>59.1</v>
      </c>
      <c r="K344" s="98">
        <f t="shared" si="21"/>
        <v>100</v>
      </c>
    </row>
    <row r="345" spans="1:11" ht="17.25" customHeight="1">
      <c r="A345" s="132"/>
      <c r="B345" s="159">
        <v>4170</v>
      </c>
      <c r="C345" s="14" t="s">
        <v>59</v>
      </c>
      <c r="D345" s="91"/>
      <c r="E345" s="91"/>
      <c r="F345" s="91"/>
      <c r="G345" s="102"/>
      <c r="H345" s="100">
        <v>0</v>
      </c>
      <c r="I345" s="100">
        <v>14000</v>
      </c>
      <c r="J345" s="100">
        <v>14000</v>
      </c>
      <c r="K345" s="98">
        <f t="shared" si="21"/>
        <v>100</v>
      </c>
    </row>
    <row r="346" spans="1:11" ht="18" customHeight="1">
      <c r="A346" s="132"/>
      <c r="B346" s="159">
        <v>4177</v>
      </c>
      <c r="C346" s="14" t="s">
        <v>59</v>
      </c>
      <c r="D346" s="91"/>
      <c r="E346" s="91"/>
      <c r="F346" s="91"/>
      <c r="G346" s="102"/>
      <c r="H346" s="100">
        <v>140801.18</v>
      </c>
      <c r="I346" s="100">
        <v>155387.11</v>
      </c>
      <c r="J346" s="100">
        <v>155387.11</v>
      </c>
      <c r="K346" s="98">
        <f t="shared" si="21"/>
        <v>100</v>
      </c>
    </row>
    <row r="347" spans="1:11" ht="14.25">
      <c r="A347" s="132"/>
      <c r="B347" s="159">
        <v>4179</v>
      </c>
      <c r="C347" s="14" t="s">
        <v>59</v>
      </c>
      <c r="D347" s="91"/>
      <c r="E347" s="91"/>
      <c r="F347" s="91"/>
      <c r="G347" s="102"/>
      <c r="H347" s="100">
        <v>24847.27</v>
      </c>
      <c r="I347" s="100">
        <v>27421.32</v>
      </c>
      <c r="J347" s="100">
        <v>27421.32</v>
      </c>
      <c r="K347" s="98">
        <f t="shared" si="21"/>
        <v>100</v>
      </c>
    </row>
    <row r="348" spans="1:11" ht="16.5" customHeight="1">
      <c r="A348" s="351"/>
      <c r="B348" s="23">
        <v>4210</v>
      </c>
      <c r="C348" s="68" t="s">
        <v>17</v>
      </c>
      <c r="D348" s="91"/>
      <c r="E348" s="91"/>
      <c r="F348" s="91"/>
      <c r="G348" s="111"/>
      <c r="H348" s="138">
        <v>390</v>
      </c>
      <c r="I348" s="98">
        <v>4575</v>
      </c>
      <c r="J348" s="119">
        <v>4440.74</v>
      </c>
      <c r="K348" s="98">
        <f t="shared" si="21"/>
        <v>97.06535519125683</v>
      </c>
    </row>
    <row r="349" spans="1:11" ht="17.25" customHeight="1">
      <c r="A349" s="351"/>
      <c r="B349" s="145">
        <v>4217</v>
      </c>
      <c r="C349" s="68" t="s">
        <v>17</v>
      </c>
      <c r="D349" s="175"/>
      <c r="E349" s="175"/>
      <c r="F349" s="176"/>
      <c r="G349" s="177"/>
      <c r="H349" s="213">
        <v>53588.25</v>
      </c>
      <c r="I349" s="179">
        <v>72968.25</v>
      </c>
      <c r="J349" s="179">
        <v>72968.25</v>
      </c>
      <c r="K349" s="99">
        <f t="shared" si="21"/>
        <v>100</v>
      </c>
    </row>
    <row r="350" spans="1:11" ht="15.75" customHeight="1">
      <c r="A350" s="132"/>
      <c r="B350" s="45">
        <v>4219</v>
      </c>
      <c r="C350" s="68" t="s">
        <v>17</v>
      </c>
      <c r="D350" s="91"/>
      <c r="E350" s="91"/>
      <c r="F350" s="91"/>
      <c r="G350" s="102"/>
      <c r="H350" s="100">
        <v>9456.75</v>
      </c>
      <c r="I350" s="98">
        <v>12876.75</v>
      </c>
      <c r="J350" s="98">
        <v>12876.75</v>
      </c>
      <c r="K350" s="98">
        <f t="shared" si="21"/>
        <v>100</v>
      </c>
    </row>
    <row r="351" spans="1:11" ht="17.25" customHeight="1">
      <c r="A351" s="218"/>
      <c r="B351" s="23">
        <v>4300</v>
      </c>
      <c r="C351" s="68" t="s">
        <v>5</v>
      </c>
      <c r="D351" s="101"/>
      <c r="E351" s="91"/>
      <c r="F351" s="91"/>
      <c r="G351" s="102"/>
      <c r="H351" s="100">
        <v>3500</v>
      </c>
      <c r="I351" s="98">
        <v>11715</v>
      </c>
      <c r="J351" s="119">
        <v>11084.29</v>
      </c>
      <c r="K351" s="98">
        <f t="shared" si="21"/>
        <v>94.61621852326078</v>
      </c>
    </row>
    <row r="352" spans="1:11" ht="15.75" customHeight="1">
      <c r="A352" s="218"/>
      <c r="B352" s="23">
        <v>4307</v>
      </c>
      <c r="C352" s="68" t="s">
        <v>5</v>
      </c>
      <c r="D352" s="101"/>
      <c r="E352" s="91"/>
      <c r="F352" s="91"/>
      <c r="G352" s="102"/>
      <c r="H352" s="100">
        <v>49872.05</v>
      </c>
      <c r="I352" s="98">
        <v>59264.55</v>
      </c>
      <c r="J352" s="98">
        <v>59264.55</v>
      </c>
      <c r="K352" s="98">
        <f t="shared" si="21"/>
        <v>100</v>
      </c>
    </row>
    <row r="353" spans="1:11" ht="15.75" customHeight="1">
      <c r="A353" s="218"/>
      <c r="B353" s="23">
        <v>4309</v>
      </c>
      <c r="C353" s="68" t="s">
        <v>5</v>
      </c>
      <c r="D353" s="101"/>
      <c r="E353" s="91"/>
      <c r="F353" s="91"/>
      <c r="G353" s="102"/>
      <c r="H353" s="100">
        <v>8800.95</v>
      </c>
      <c r="I353" s="98">
        <v>10458.45</v>
      </c>
      <c r="J353" s="98">
        <v>10458.45</v>
      </c>
      <c r="K353" s="98">
        <f t="shared" si="21"/>
        <v>100</v>
      </c>
    </row>
    <row r="354" spans="1:11" ht="15" customHeight="1">
      <c r="A354" s="218"/>
      <c r="B354" s="45">
        <v>4360</v>
      </c>
      <c r="C354" s="24" t="s">
        <v>203</v>
      </c>
      <c r="D354" s="101"/>
      <c r="E354" s="91"/>
      <c r="F354" s="91"/>
      <c r="G354" s="102"/>
      <c r="H354" s="100"/>
      <c r="I354" s="100">
        <v>1600</v>
      </c>
      <c r="J354" s="100">
        <v>1600</v>
      </c>
      <c r="K354" s="98">
        <f t="shared" si="21"/>
        <v>100</v>
      </c>
    </row>
    <row r="355" spans="1:11" ht="27.75" customHeight="1">
      <c r="A355" s="132"/>
      <c r="B355" s="45">
        <v>4367</v>
      </c>
      <c r="C355" s="24" t="s">
        <v>203</v>
      </c>
      <c r="D355" s="91"/>
      <c r="E355" s="91"/>
      <c r="F355" s="91"/>
      <c r="G355" s="102"/>
      <c r="H355" s="100">
        <v>1275</v>
      </c>
      <c r="I355" s="100">
        <v>0</v>
      </c>
      <c r="J355" s="100">
        <v>0</v>
      </c>
      <c r="K355" s="98"/>
    </row>
    <row r="356" spans="1:11" ht="29.25" customHeight="1">
      <c r="A356" s="153"/>
      <c r="B356" s="23">
        <v>4369</v>
      </c>
      <c r="C356" s="24" t="s">
        <v>203</v>
      </c>
      <c r="D356" s="91"/>
      <c r="E356" s="91"/>
      <c r="F356" s="91"/>
      <c r="G356" s="102"/>
      <c r="H356" s="100">
        <v>225</v>
      </c>
      <c r="I356" s="100">
        <v>0</v>
      </c>
      <c r="J356" s="100">
        <v>0</v>
      </c>
      <c r="K356" s="98"/>
    </row>
    <row r="357" spans="1:11" ht="4.5" customHeight="1" thickBot="1">
      <c r="A357" s="274"/>
      <c r="B357" s="120"/>
      <c r="C357" s="165"/>
      <c r="D357" s="281"/>
      <c r="E357" s="281"/>
      <c r="F357" s="281"/>
      <c r="G357" s="131"/>
      <c r="H357" s="131"/>
      <c r="I357" s="131"/>
      <c r="J357" s="131"/>
      <c r="K357" s="131"/>
    </row>
    <row r="358" spans="1:11" ht="15.75" customHeight="1" thickBot="1">
      <c r="A358" s="339" t="s">
        <v>0</v>
      </c>
      <c r="B358" s="341" t="s">
        <v>1</v>
      </c>
      <c r="C358" s="341" t="s">
        <v>2</v>
      </c>
      <c r="D358" s="343" t="s">
        <v>146</v>
      </c>
      <c r="E358" s="344"/>
      <c r="F358" s="344"/>
      <c r="G358" s="345"/>
      <c r="H358" s="334" t="s">
        <v>148</v>
      </c>
      <c r="I358" s="335"/>
      <c r="J358" s="335"/>
      <c r="K358" s="336"/>
    </row>
    <row r="359" spans="1:11" ht="27" customHeight="1" thickBot="1">
      <c r="A359" s="340"/>
      <c r="B359" s="342"/>
      <c r="C359" s="342"/>
      <c r="D359" s="1" t="s">
        <v>214</v>
      </c>
      <c r="E359" s="2" t="s">
        <v>247</v>
      </c>
      <c r="F359" s="287" t="s">
        <v>147</v>
      </c>
      <c r="G359" s="2" t="s">
        <v>178</v>
      </c>
      <c r="H359" s="2" t="s">
        <v>214</v>
      </c>
      <c r="I359" s="2" t="s">
        <v>247</v>
      </c>
      <c r="J359" s="3" t="s">
        <v>147</v>
      </c>
      <c r="K359" s="2" t="s">
        <v>178</v>
      </c>
    </row>
    <row r="360" spans="1:11" ht="27.75" customHeight="1">
      <c r="A360" s="132"/>
      <c r="B360" s="45">
        <v>4377</v>
      </c>
      <c r="C360" s="24" t="s">
        <v>213</v>
      </c>
      <c r="D360" s="91"/>
      <c r="E360" s="91"/>
      <c r="F360" s="91"/>
      <c r="G360" s="102"/>
      <c r="H360" s="100">
        <v>297.5</v>
      </c>
      <c r="I360" s="100">
        <v>0</v>
      </c>
      <c r="J360" s="100">
        <v>0</v>
      </c>
      <c r="K360" s="98"/>
    </row>
    <row r="361" spans="1:11" ht="27" customHeight="1">
      <c r="A361" s="132"/>
      <c r="B361" s="45">
        <v>4379</v>
      </c>
      <c r="C361" s="24" t="s">
        <v>213</v>
      </c>
      <c r="D361" s="91"/>
      <c r="E361" s="91"/>
      <c r="F361" s="91"/>
      <c r="G361" s="102"/>
      <c r="H361" s="100">
        <v>52.5</v>
      </c>
      <c r="I361" s="100">
        <v>0</v>
      </c>
      <c r="J361" s="100">
        <v>0</v>
      </c>
      <c r="K361" s="98"/>
    </row>
    <row r="362" spans="1:11" ht="17.25" customHeight="1" thickBot="1">
      <c r="A362" s="132"/>
      <c r="B362" s="23">
        <v>4440</v>
      </c>
      <c r="C362" s="59" t="s">
        <v>62</v>
      </c>
      <c r="D362" s="91"/>
      <c r="E362" s="91"/>
      <c r="F362" s="91"/>
      <c r="G362" s="102"/>
      <c r="H362" s="100">
        <v>34754</v>
      </c>
      <c r="I362" s="98">
        <v>34754</v>
      </c>
      <c r="J362" s="119">
        <v>34598.23</v>
      </c>
      <c r="K362" s="98">
        <f t="shared" si="21"/>
        <v>99.55179259941302</v>
      </c>
    </row>
    <row r="363" spans="1:11" ht="18" customHeight="1" thickBot="1">
      <c r="A363" s="53">
        <v>851</v>
      </c>
      <c r="B363" s="62"/>
      <c r="C363" s="66" t="s">
        <v>120</v>
      </c>
      <c r="D363" s="35"/>
      <c r="E363" s="5"/>
      <c r="F363" s="6"/>
      <c r="G363" s="7"/>
      <c r="H363" s="95">
        <f>SUM(H367+H364)</f>
        <v>99500</v>
      </c>
      <c r="I363" s="94">
        <f>SUM(I367+I364)</f>
        <v>99500</v>
      </c>
      <c r="J363" s="94">
        <f>SUM(J367+J364)</f>
        <v>93219.02000000002</v>
      </c>
      <c r="K363" s="94">
        <f t="shared" si="21"/>
        <v>93.68745728643218</v>
      </c>
    </row>
    <row r="364" spans="1:11" ht="15.75" customHeight="1">
      <c r="A364" s="36">
        <v>85153</v>
      </c>
      <c r="B364" s="71"/>
      <c r="C364" s="67" t="s">
        <v>174</v>
      </c>
      <c r="D364" s="64"/>
      <c r="E364" s="64"/>
      <c r="F364" s="64"/>
      <c r="G364" s="63"/>
      <c r="H364" s="103">
        <f>SUM(H365:H366)</f>
        <v>4500</v>
      </c>
      <c r="I364" s="104">
        <f>SUM(I365:I366)</f>
        <v>4500</v>
      </c>
      <c r="J364" s="104">
        <f>SUM(J365:J366)</f>
        <v>3449.5</v>
      </c>
      <c r="K364" s="104">
        <f t="shared" si="21"/>
        <v>76.65555555555555</v>
      </c>
    </row>
    <row r="365" spans="1:11" ht="15.75" customHeight="1">
      <c r="A365" s="348"/>
      <c r="B365" s="23">
        <v>4210</v>
      </c>
      <c r="C365" s="68" t="s">
        <v>17</v>
      </c>
      <c r="D365" s="52"/>
      <c r="E365" s="52"/>
      <c r="F365" s="52"/>
      <c r="G365" s="57"/>
      <c r="H365" s="98">
        <v>300</v>
      </c>
      <c r="I365" s="98">
        <v>300</v>
      </c>
      <c r="J365" s="98">
        <v>299.5</v>
      </c>
      <c r="K365" s="98">
        <f t="shared" si="21"/>
        <v>99.83333333333333</v>
      </c>
    </row>
    <row r="366" spans="1:11" ht="16.5" customHeight="1">
      <c r="A366" s="352"/>
      <c r="B366" s="23">
        <v>4300</v>
      </c>
      <c r="C366" s="68" t="s">
        <v>5</v>
      </c>
      <c r="D366" s="52"/>
      <c r="E366" s="52"/>
      <c r="F366" s="52"/>
      <c r="G366" s="57"/>
      <c r="H366" s="98">
        <v>4200</v>
      </c>
      <c r="I366" s="98">
        <v>4200</v>
      </c>
      <c r="J366" s="98">
        <v>3150</v>
      </c>
      <c r="K366" s="99">
        <f t="shared" si="21"/>
        <v>75</v>
      </c>
    </row>
    <row r="367" spans="1:11" ht="16.5" customHeight="1">
      <c r="A367" s="135">
        <v>85154</v>
      </c>
      <c r="B367" s="19"/>
      <c r="C367" s="70" t="s">
        <v>121</v>
      </c>
      <c r="D367" s="21"/>
      <c r="E367" s="21"/>
      <c r="F367" s="21"/>
      <c r="G367" s="28"/>
      <c r="H367" s="22">
        <f>SUM(H368:H375)</f>
        <v>95000</v>
      </c>
      <c r="I367" s="21">
        <f>SUM(I368:I375)</f>
        <v>95000</v>
      </c>
      <c r="J367" s="21">
        <f>SUM(J368:J375)</f>
        <v>89769.52000000002</v>
      </c>
      <c r="K367" s="21">
        <f t="shared" si="21"/>
        <v>94.49423157894739</v>
      </c>
    </row>
    <row r="368" spans="1:11" ht="62.25" customHeight="1">
      <c r="A368" s="30"/>
      <c r="B368" s="23">
        <v>2360</v>
      </c>
      <c r="C368" s="148" t="s">
        <v>185</v>
      </c>
      <c r="D368" s="147"/>
      <c r="E368" s="147"/>
      <c r="F368" s="147"/>
      <c r="G368" s="149"/>
      <c r="H368" s="98">
        <v>40000</v>
      </c>
      <c r="I368" s="98">
        <v>40000</v>
      </c>
      <c r="J368" s="98">
        <v>40000</v>
      </c>
      <c r="K368" s="98">
        <f t="shared" si="21"/>
        <v>100</v>
      </c>
    </row>
    <row r="369" spans="1:11" ht="29.25" customHeight="1">
      <c r="A369" s="132"/>
      <c r="B369" s="23">
        <v>2800</v>
      </c>
      <c r="C369" s="59" t="s">
        <v>153</v>
      </c>
      <c r="D369" s="15"/>
      <c r="E369" s="15"/>
      <c r="F369" s="15"/>
      <c r="G369" s="16"/>
      <c r="H369" s="98">
        <v>5000</v>
      </c>
      <c r="I369" s="98">
        <v>5000</v>
      </c>
      <c r="J369" s="98">
        <v>5000</v>
      </c>
      <c r="K369" s="98">
        <f t="shared" si="21"/>
        <v>100</v>
      </c>
    </row>
    <row r="370" spans="1:11" ht="15" customHeight="1">
      <c r="A370" s="132"/>
      <c r="B370" s="23">
        <v>3030</v>
      </c>
      <c r="C370" s="59" t="s">
        <v>43</v>
      </c>
      <c r="D370" s="15"/>
      <c r="E370" s="15"/>
      <c r="F370" s="15"/>
      <c r="G370" s="16"/>
      <c r="H370" s="15">
        <v>13200</v>
      </c>
      <c r="I370" s="15">
        <v>13200</v>
      </c>
      <c r="J370" s="15">
        <v>11500</v>
      </c>
      <c r="K370" s="15">
        <f t="shared" si="21"/>
        <v>87.12121212121212</v>
      </c>
    </row>
    <row r="371" spans="1:11" ht="17.25" customHeight="1">
      <c r="A371" s="132"/>
      <c r="B371" s="23">
        <v>4110</v>
      </c>
      <c r="C371" s="68" t="s">
        <v>51</v>
      </c>
      <c r="D371" s="15"/>
      <c r="E371" s="15"/>
      <c r="F371" s="15"/>
      <c r="G371" s="16"/>
      <c r="H371" s="15">
        <v>1520</v>
      </c>
      <c r="I371" s="15">
        <v>1520</v>
      </c>
      <c r="J371" s="15">
        <v>1502.86</v>
      </c>
      <c r="K371" s="15">
        <f t="shared" si="21"/>
        <v>98.87236842105263</v>
      </c>
    </row>
    <row r="372" spans="1:11" ht="15" customHeight="1">
      <c r="A372" s="132"/>
      <c r="B372" s="23">
        <v>4120</v>
      </c>
      <c r="C372" s="68" t="s">
        <v>52</v>
      </c>
      <c r="D372" s="15"/>
      <c r="E372" s="15"/>
      <c r="F372" s="15"/>
      <c r="G372" s="16"/>
      <c r="H372" s="15">
        <v>100</v>
      </c>
      <c r="I372" s="15">
        <v>100</v>
      </c>
      <c r="J372" s="15">
        <v>0</v>
      </c>
      <c r="K372" s="15">
        <f t="shared" si="21"/>
        <v>0</v>
      </c>
    </row>
    <row r="373" spans="1:11" ht="16.5" customHeight="1">
      <c r="A373" s="132"/>
      <c r="B373" s="23">
        <v>4170</v>
      </c>
      <c r="C373" s="68" t="s">
        <v>59</v>
      </c>
      <c r="D373" s="15"/>
      <c r="E373" s="15"/>
      <c r="F373" s="15"/>
      <c r="G373" s="16"/>
      <c r="H373" s="15">
        <v>13600</v>
      </c>
      <c r="I373" s="15">
        <v>16570</v>
      </c>
      <c r="J373" s="15">
        <v>16302.68</v>
      </c>
      <c r="K373" s="15">
        <f t="shared" si="21"/>
        <v>98.3867229933615</v>
      </c>
    </row>
    <row r="374" spans="1:11" ht="15" customHeight="1">
      <c r="A374" s="132"/>
      <c r="B374" s="23">
        <v>4210</v>
      </c>
      <c r="C374" s="68" t="s">
        <v>17</v>
      </c>
      <c r="D374" s="15"/>
      <c r="E374" s="15"/>
      <c r="F374" s="15"/>
      <c r="G374" s="16"/>
      <c r="H374" s="15">
        <v>3500</v>
      </c>
      <c r="I374" s="15">
        <v>1530</v>
      </c>
      <c r="J374" s="15">
        <v>1310.94</v>
      </c>
      <c r="K374" s="15">
        <f t="shared" si="21"/>
        <v>85.68235294117648</v>
      </c>
    </row>
    <row r="375" spans="1:11" ht="15.75" customHeight="1" thickBot="1">
      <c r="A375" s="132"/>
      <c r="B375" s="23">
        <v>4300</v>
      </c>
      <c r="C375" s="68" t="s">
        <v>5</v>
      </c>
      <c r="D375" s="15"/>
      <c r="E375" s="15"/>
      <c r="F375" s="15"/>
      <c r="G375" s="16"/>
      <c r="H375" s="15">
        <v>18080</v>
      </c>
      <c r="I375" s="15">
        <v>17080</v>
      </c>
      <c r="J375" s="15">
        <v>14153.04</v>
      </c>
      <c r="K375" s="15">
        <f t="shared" si="21"/>
        <v>82.8632318501171</v>
      </c>
    </row>
    <row r="376" spans="1:11" ht="15" thickBot="1">
      <c r="A376" s="4">
        <v>852</v>
      </c>
      <c r="B376" s="33"/>
      <c r="C376" s="73" t="s">
        <v>122</v>
      </c>
      <c r="D376" s="93">
        <f>SUM(D379+D390+D416+D420+D425+D427+D433+D466)+D469</f>
        <v>2517400</v>
      </c>
      <c r="E376" s="94">
        <f>SUM(E379+E390+E416+E420+E425+E427+E433+E466)+E469</f>
        <v>2444345</v>
      </c>
      <c r="F376" s="265">
        <f>SUM(F379+F390+F416+F420+F425+F427+F433+F466)+F469</f>
        <v>2444042.9</v>
      </c>
      <c r="G376" s="95">
        <f>F376/E376*100</f>
        <v>99.98764086084411</v>
      </c>
      <c r="H376" s="94">
        <f>SUM(H377+H379+H381+H382+H386+H390+H416+H420+H425+H427+H433+H466)+H469</f>
        <v>3081625</v>
      </c>
      <c r="I376" s="94">
        <f>SUM(I377+I379+I381+I386+I390+I416+I420+I425+I427+I433+I466)+I469</f>
        <v>3037029</v>
      </c>
      <c r="J376" s="94">
        <f>SUM(J377+J379+J381+J386+J390+J416+J420+J425+J427+J433+J466)+J469</f>
        <v>3027519.57</v>
      </c>
      <c r="K376" s="94">
        <f>J376/I376*100</f>
        <v>99.68688379333881</v>
      </c>
    </row>
    <row r="377" spans="1:11" ht="14.25">
      <c r="A377" s="263">
        <v>85201</v>
      </c>
      <c r="B377" s="260"/>
      <c r="C377" s="87" t="s">
        <v>231</v>
      </c>
      <c r="D377" s="258"/>
      <c r="E377" s="258"/>
      <c r="F377" s="209"/>
      <c r="G377" s="261"/>
      <c r="H377" s="266">
        <f>SUM(H378)</f>
        <v>0</v>
      </c>
      <c r="I377" s="126">
        <f>SUM(I378)</f>
        <v>2564</v>
      </c>
      <c r="J377" s="104">
        <f>SUM(J378)</f>
        <v>2251.69</v>
      </c>
      <c r="K377" s="104">
        <f>SUM(K378)</f>
        <v>87.81942277691108</v>
      </c>
    </row>
    <row r="378" spans="1:11" ht="14.25">
      <c r="A378" s="116"/>
      <c r="B378" s="259">
        <v>4330</v>
      </c>
      <c r="C378" s="153" t="s">
        <v>233</v>
      </c>
      <c r="D378" s="208"/>
      <c r="E378" s="208"/>
      <c r="F378" s="192"/>
      <c r="G378" s="242"/>
      <c r="H378" s="201">
        <v>0</v>
      </c>
      <c r="I378" s="119">
        <v>2564</v>
      </c>
      <c r="J378" s="98">
        <v>2251.69</v>
      </c>
      <c r="K378" s="15">
        <f aca="true" t="shared" si="22" ref="K378:K433">J378/I378*100</f>
        <v>87.81942277691108</v>
      </c>
    </row>
    <row r="379" spans="1:11" ht="16.5" customHeight="1">
      <c r="A379" s="264">
        <v>85202</v>
      </c>
      <c r="B379" s="262"/>
      <c r="C379" s="67" t="s">
        <v>123</v>
      </c>
      <c r="D379" s="9"/>
      <c r="E379" s="9"/>
      <c r="F379" s="9"/>
      <c r="G379" s="63"/>
      <c r="H379" s="22">
        <f>SUM(H380)</f>
        <v>150000</v>
      </c>
      <c r="I379" s="21">
        <f>SUM(I380)</f>
        <v>160024</v>
      </c>
      <c r="J379" s="21">
        <f>SUM(J380)</f>
        <v>159813.45</v>
      </c>
      <c r="K379" s="21">
        <f t="shared" si="22"/>
        <v>99.8684259861021</v>
      </c>
    </row>
    <row r="380" spans="1:11" ht="27.75" customHeight="1">
      <c r="A380" s="251"/>
      <c r="B380" s="23">
        <v>4330</v>
      </c>
      <c r="C380" s="59" t="s">
        <v>207</v>
      </c>
      <c r="D380" s="15"/>
      <c r="E380" s="15"/>
      <c r="F380" s="15"/>
      <c r="G380" s="57"/>
      <c r="H380" s="100">
        <v>150000</v>
      </c>
      <c r="I380" s="100">
        <v>160024</v>
      </c>
      <c r="J380" s="119">
        <v>159813.45</v>
      </c>
      <c r="K380" s="98">
        <f t="shared" si="22"/>
        <v>99.8684259861021</v>
      </c>
    </row>
    <row r="381" spans="1:11" ht="15" customHeight="1">
      <c r="A381" s="251">
        <v>85204</v>
      </c>
      <c r="B381" s="23"/>
      <c r="C381" s="74" t="s">
        <v>232</v>
      </c>
      <c r="D381" s="15"/>
      <c r="E381" s="15"/>
      <c r="F381" s="15"/>
      <c r="G381" s="57"/>
      <c r="H381" s="101">
        <f>SUM(H382)</f>
        <v>0</v>
      </c>
      <c r="I381" s="101">
        <f>SUM(I382)</f>
        <v>705</v>
      </c>
      <c r="J381" s="101">
        <f>SUM(J382)</f>
        <v>429.36</v>
      </c>
      <c r="K381" s="91">
        <f t="shared" si="22"/>
        <v>60.90212765957447</v>
      </c>
    </row>
    <row r="382" spans="1:11" ht="15.75" customHeight="1">
      <c r="A382" s="215"/>
      <c r="B382" s="23">
        <v>4430</v>
      </c>
      <c r="C382" s="59" t="s">
        <v>11</v>
      </c>
      <c r="D382" s="15"/>
      <c r="E382" s="15"/>
      <c r="F382" s="15"/>
      <c r="G382" s="57"/>
      <c r="H382" s="100">
        <v>0</v>
      </c>
      <c r="I382" s="100">
        <v>705</v>
      </c>
      <c r="J382" s="201">
        <v>429.36</v>
      </c>
      <c r="K382" s="98">
        <f t="shared" si="22"/>
        <v>60.90212765957447</v>
      </c>
    </row>
    <row r="383" spans="1:11" ht="4.5" customHeight="1" thickBot="1">
      <c r="A383" s="279"/>
      <c r="B383" s="120"/>
      <c r="C383" s="275"/>
      <c r="D383" s="161"/>
      <c r="E383" s="161"/>
      <c r="F383" s="161"/>
      <c r="G383" s="280"/>
      <c r="H383" s="131"/>
      <c r="I383" s="131"/>
      <c r="J383" s="131"/>
      <c r="K383" s="131"/>
    </row>
    <row r="384" spans="1:11" ht="15.75" customHeight="1" thickBot="1">
      <c r="A384" s="339" t="s">
        <v>0</v>
      </c>
      <c r="B384" s="341" t="s">
        <v>1</v>
      </c>
      <c r="C384" s="341" t="s">
        <v>2</v>
      </c>
      <c r="D384" s="343" t="s">
        <v>146</v>
      </c>
      <c r="E384" s="344"/>
      <c r="F384" s="344"/>
      <c r="G384" s="345"/>
      <c r="H384" s="334" t="s">
        <v>148</v>
      </c>
      <c r="I384" s="335"/>
      <c r="J384" s="335"/>
      <c r="K384" s="336"/>
    </row>
    <row r="385" spans="1:11" ht="23.25" customHeight="1" thickBot="1">
      <c r="A385" s="340"/>
      <c r="B385" s="342"/>
      <c r="C385" s="342"/>
      <c r="D385" s="1" t="s">
        <v>214</v>
      </c>
      <c r="E385" s="2" t="s">
        <v>247</v>
      </c>
      <c r="F385" s="287" t="s">
        <v>147</v>
      </c>
      <c r="G385" s="2" t="s">
        <v>178</v>
      </c>
      <c r="H385" s="2" t="s">
        <v>214</v>
      </c>
      <c r="I385" s="2" t="s">
        <v>247</v>
      </c>
      <c r="J385" s="3" t="s">
        <v>147</v>
      </c>
      <c r="K385" s="2" t="s">
        <v>178</v>
      </c>
    </row>
    <row r="386" spans="1:11" ht="24.75" customHeight="1">
      <c r="A386" s="142">
        <v>85205</v>
      </c>
      <c r="B386" s="23"/>
      <c r="C386" s="216" t="s">
        <v>186</v>
      </c>
      <c r="D386" s="21"/>
      <c r="E386" s="21"/>
      <c r="F386" s="21"/>
      <c r="G386" s="57"/>
      <c r="H386" s="101">
        <f>SUM(H387:H389)</f>
        <v>3000</v>
      </c>
      <c r="I386" s="101">
        <f>SUM(I387:I389)</f>
        <v>3000</v>
      </c>
      <c r="J386" s="101">
        <f>SUM(J387:J389)</f>
        <v>1770</v>
      </c>
      <c r="K386" s="91">
        <f t="shared" si="22"/>
        <v>59</v>
      </c>
    </row>
    <row r="387" spans="1:11" ht="15" customHeight="1">
      <c r="A387" s="311"/>
      <c r="B387" s="23">
        <v>4170</v>
      </c>
      <c r="C387" s="68" t="s">
        <v>59</v>
      </c>
      <c r="D387" s="21"/>
      <c r="E387" s="21"/>
      <c r="F387" s="21"/>
      <c r="G387" s="57"/>
      <c r="H387" s="101">
        <v>0</v>
      </c>
      <c r="I387" s="101">
        <v>270</v>
      </c>
      <c r="J387" s="267">
        <v>270</v>
      </c>
      <c r="K387" s="98">
        <f t="shared" si="22"/>
        <v>100</v>
      </c>
    </row>
    <row r="388" spans="1:11" ht="14.25">
      <c r="A388" s="347"/>
      <c r="B388" s="23">
        <v>4210</v>
      </c>
      <c r="C388" s="68" t="s">
        <v>17</v>
      </c>
      <c r="D388" s="15"/>
      <c r="E388" s="15"/>
      <c r="F388" s="15"/>
      <c r="G388" s="57"/>
      <c r="H388" s="100">
        <v>1500</v>
      </c>
      <c r="I388" s="100">
        <v>1500</v>
      </c>
      <c r="J388" s="100">
        <v>1500</v>
      </c>
      <c r="K388" s="98">
        <f t="shared" si="22"/>
        <v>100</v>
      </c>
    </row>
    <row r="389" spans="1:11" ht="14.25">
      <c r="A389" s="352"/>
      <c r="B389" s="23">
        <v>4300</v>
      </c>
      <c r="C389" s="68" t="s">
        <v>5</v>
      </c>
      <c r="D389" s="15"/>
      <c r="E389" s="15"/>
      <c r="F389" s="15"/>
      <c r="G389" s="57"/>
      <c r="H389" s="100">
        <v>1500</v>
      </c>
      <c r="I389" s="100">
        <v>1230</v>
      </c>
      <c r="J389" s="100">
        <v>0</v>
      </c>
      <c r="K389" s="98"/>
    </row>
    <row r="390" spans="1:11" ht="36" customHeight="1">
      <c r="A390" s="215">
        <v>85212</v>
      </c>
      <c r="B390" s="19"/>
      <c r="C390" s="74" t="s">
        <v>124</v>
      </c>
      <c r="D390" s="91">
        <f>SUM(D391:D394)</f>
        <v>2137000</v>
      </c>
      <c r="E390" s="91">
        <f>SUM(E391:E394)</f>
        <v>1966200</v>
      </c>
      <c r="F390" s="91">
        <f>SUM(F391:F394)</f>
        <v>1966063.87</v>
      </c>
      <c r="G390" s="96">
        <f>F390/E390*100</f>
        <v>99.9930764927271</v>
      </c>
      <c r="H390" s="101">
        <f>SUM(H396:H415)</f>
        <v>2119000</v>
      </c>
      <c r="I390" s="101">
        <f>SUM(I395:I415)</f>
        <v>1955200</v>
      </c>
      <c r="J390" s="101">
        <f>SUM(J395:J415)</f>
        <v>1952210.3599999999</v>
      </c>
      <c r="K390" s="91">
        <f t="shared" si="22"/>
        <v>99.84709288052372</v>
      </c>
    </row>
    <row r="391" spans="1:11" ht="15" customHeight="1">
      <c r="A391" s="346"/>
      <c r="B391" s="13" t="s">
        <v>14</v>
      </c>
      <c r="C391" s="59" t="s">
        <v>15</v>
      </c>
      <c r="D391" s="15">
        <v>0</v>
      </c>
      <c r="E391" s="15">
        <v>200</v>
      </c>
      <c r="F391" s="15">
        <v>1046.48</v>
      </c>
      <c r="G391" s="16">
        <f>F391/E391*100</f>
        <v>523.24</v>
      </c>
      <c r="H391" s="101"/>
      <c r="I391" s="101"/>
      <c r="J391" s="267"/>
      <c r="K391" s="91"/>
    </row>
    <row r="392" spans="1:11" ht="15" customHeight="1">
      <c r="A392" s="346"/>
      <c r="B392" s="14" t="s">
        <v>31</v>
      </c>
      <c r="C392" s="68" t="s">
        <v>32</v>
      </c>
      <c r="D392" s="15">
        <v>7000</v>
      </c>
      <c r="E392" s="15">
        <v>9000</v>
      </c>
      <c r="F392" s="15">
        <v>6474.89</v>
      </c>
      <c r="G392" s="16">
        <f>F392/E392*100</f>
        <v>71.94322222222223</v>
      </c>
      <c r="H392" s="101"/>
      <c r="I392" s="101"/>
      <c r="J392" s="267"/>
      <c r="K392" s="91"/>
    </row>
    <row r="393" spans="1:11" ht="49.5" customHeight="1">
      <c r="A393" s="347"/>
      <c r="B393" s="14">
        <v>2010</v>
      </c>
      <c r="C393" s="59" t="s">
        <v>10</v>
      </c>
      <c r="D393" s="98">
        <v>2119000</v>
      </c>
      <c r="E393" s="98">
        <v>1946000</v>
      </c>
      <c r="F393" s="98">
        <v>1946000</v>
      </c>
      <c r="G393" s="111">
        <f>F393/E393*100</f>
        <v>100</v>
      </c>
      <c r="H393" s="101"/>
      <c r="I393" s="101"/>
      <c r="J393" s="267"/>
      <c r="K393" s="91"/>
    </row>
    <row r="394" spans="1:11" ht="41.25" customHeight="1">
      <c r="A394" s="347"/>
      <c r="B394" s="14">
        <v>2360</v>
      </c>
      <c r="C394" s="59" t="s">
        <v>57</v>
      </c>
      <c r="D394" s="98">
        <v>11000</v>
      </c>
      <c r="E394" s="98">
        <v>11000</v>
      </c>
      <c r="F394" s="98">
        <v>12542.5</v>
      </c>
      <c r="G394" s="111">
        <f>F394/E394*100</f>
        <v>114.02272727272727</v>
      </c>
      <c r="H394" s="101"/>
      <c r="I394" s="101"/>
      <c r="J394" s="267"/>
      <c r="K394" s="91"/>
    </row>
    <row r="395" spans="1:11" ht="62.25" customHeight="1">
      <c r="A395" s="347"/>
      <c r="B395" s="68">
        <v>2910</v>
      </c>
      <c r="C395" s="59" t="s">
        <v>206</v>
      </c>
      <c r="D395" s="98"/>
      <c r="E395" s="98"/>
      <c r="F395" s="98"/>
      <c r="G395" s="111"/>
      <c r="H395" s="100">
        <v>0</v>
      </c>
      <c r="I395" s="98">
        <v>7950</v>
      </c>
      <c r="J395" s="119">
        <v>5163.88</v>
      </c>
      <c r="K395" s="98">
        <f t="shared" si="22"/>
        <v>64.95446540880504</v>
      </c>
    </row>
    <row r="396" spans="1:11" ht="15.75" customHeight="1">
      <c r="A396" s="347"/>
      <c r="B396" s="23">
        <v>3110</v>
      </c>
      <c r="C396" s="68" t="s">
        <v>125</v>
      </c>
      <c r="D396" s="15"/>
      <c r="E396" s="15"/>
      <c r="F396" s="15"/>
      <c r="G396" s="57"/>
      <c r="H396" s="98">
        <v>2037430</v>
      </c>
      <c r="I396" s="98">
        <v>1859460</v>
      </c>
      <c r="J396" s="98">
        <v>1859460</v>
      </c>
      <c r="K396" s="98">
        <f>J396/I396*100</f>
        <v>100</v>
      </c>
    </row>
    <row r="397" spans="1:11" ht="13.5" customHeight="1">
      <c r="A397" s="132"/>
      <c r="B397" s="23">
        <v>4010</v>
      </c>
      <c r="C397" s="68" t="s">
        <v>49</v>
      </c>
      <c r="D397" s="15"/>
      <c r="E397" s="15"/>
      <c r="F397" s="15"/>
      <c r="G397" s="57"/>
      <c r="H397" s="98">
        <v>33965</v>
      </c>
      <c r="I397" s="98">
        <v>33965</v>
      </c>
      <c r="J397" s="98">
        <v>33965</v>
      </c>
      <c r="K397" s="98">
        <f t="shared" si="22"/>
        <v>100</v>
      </c>
    </row>
    <row r="398" spans="1:11" ht="15.75" customHeight="1">
      <c r="A398" s="132"/>
      <c r="B398" s="23">
        <v>4040</v>
      </c>
      <c r="C398" s="68" t="s">
        <v>50</v>
      </c>
      <c r="D398" s="15"/>
      <c r="E398" s="15"/>
      <c r="F398" s="15"/>
      <c r="G398" s="57"/>
      <c r="H398" s="98">
        <v>2803</v>
      </c>
      <c r="I398" s="98">
        <v>2803</v>
      </c>
      <c r="J398" s="98">
        <v>2803</v>
      </c>
      <c r="K398" s="98">
        <f t="shared" si="22"/>
        <v>100</v>
      </c>
    </row>
    <row r="399" spans="1:11" ht="16.5" customHeight="1">
      <c r="A399" s="132"/>
      <c r="B399" s="23">
        <v>4110</v>
      </c>
      <c r="C399" s="68" t="s">
        <v>51</v>
      </c>
      <c r="D399" s="15"/>
      <c r="E399" s="15"/>
      <c r="F399" s="15"/>
      <c r="G399" s="57"/>
      <c r="H399" s="98">
        <v>24675</v>
      </c>
      <c r="I399" s="98">
        <v>34835</v>
      </c>
      <c r="J399" s="98">
        <v>34835</v>
      </c>
      <c r="K399" s="98">
        <f t="shared" si="22"/>
        <v>100</v>
      </c>
    </row>
    <row r="400" spans="1:11" ht="16.5" customHeight="1">
      <c r="A400" s="132"/>
      <c r="B400" s="23">
        <v>4120</v>
      </c>
      <c r="C400" s="68" t="s">
        <v>52</v>
      </c>
      <c r="D400" s="15"/>
      <c r="E400" s="15"/>
      <c r="F400" s="15"/>
      <c r="G400" s="57"/>
      <c r="H400" s="98">
        <v>919</v>
      </c>
      <c r="I400" s="98">
        <v>919</v>
      </c>
      <c r="J400" s="98">
        <v>919</v>
      </c>
      <c r="K400" s="98">
        <f t="shared" si="22"/>
        <v>100</v>
      </c>
    </row>
    <row r="401" spans="1:11" ht="15.75" customHeight="1">
      <c r="A401" s="132"/>
      <c r="B401" s="23">
        <v>4210</v>
      </c>
      <c r="C401" s="68" t="s">
        <v>17</v>
      </c>
      <c r="D401" s="15"/>
      <c r="E401" s="15"/>
      <c r="F401" s="15"/>
      <c r="G401" s="57"/>
      <c r="H401" s="98">
        <v>2790</v>
      </c>
      <c r="I401" s="98">
        <v>1139</v>
      </c>
      <c r="J401" s="98">
        <v>1139</v>
      </c>
      <c r="K401" s="98">
        <f t="shared" si="22"/>
        <v>100</v>
      </c>
    </row>
    <row r="402" spans="1:11" ht="14.25" customHeight="1">
      <c r="A402" s="132"/>
      <c r="B402" s="23">
        <v>4260</v>
      </c>
      <c r="C402" s="68" t="s">
        <v>18</v>
      </c>
      <c r="D402" s="15"/>
      <c r="E402" s="15"/>
      <c r="F402" s="15"/>
      <c r="G402" s="57"/>
      <c r="H402" s="98">
        <v>3750</v>
      </c>
      <c r="I402" s="98">
        <v>3750</v>
      </c>
      <c r="J402" s="98">
        <v>3750</v>
      </c>
      <c r="K402" s="98">
        <f t="shared" si="22"/>
        <v>100</v>
      </c>
    </row>
    <row r="403" spans="1:11" ht="16.5" customHeight="1">
      <c r="A403" s="132"/>
      <c r="B403" s="23">
        <v>4270</v>
      </c>
      <c r="C403" s="68" t="s">
        <v>205</v>
      </c>
      <c r="D403" s="15"/>
      <c r="E403" s="15"/>
      <c r="F403" s="15"/>
      <c r="G403" s="57"/>
      <c r="H403" s="98">
        <v>280</v>
      </c>
      <c r="I403" s="98">
        <v>113</v>
      </c>
      <c r="J403" s="98">
        <v>113</v>
      </c>
      <c r="K403" s="98">
        <f t="shared" si="22"/>
        <v>100</v>
      </c>
    </row>
    <row r="404" spans="1:11" ht="16.5" customHeight="1">
      <c r="A404" s="132"/>
      <c r="B404" s="23">
        <v>4280</v>
      </c>
      <c r="C404" s="68" t="s">
        <v>60</v>
      </c>
      <c r="D404" s="15"/>
      <c r="E404" s="15"/>
      <c r="F404" s="15"/>
      <c r="G404" s="57"/>
      <c r="H404" s="98">
        <v>60</v>
      </c>
      <c r="I404" s="98">
        <v>0</v>
      </c>
      <c r="J404" s="98">
        <v>0</v>
      </c>
      <c r="K404" s="98"/>
    </row>
    <row r="405" spans="1:11" ht="15" customHeight="1">
      <c r="A405" s="132"/>
      <c r="B405" s="23">
        <v>4300</v>
      </c>
      <c r="C405" s="68" t="s">
        <v>5</v>
      </c>
      <c r="D405" s="15"/>
      <c r="E405" s="15"/>
      <c r="F405" s="15"/>
      <c r="G405" s="57"/>
      <c r="H405" s="98">
        <v>9076</v>
      </c>
      <c r="I405" s="98">
        <v>6226</v>
      </c>
      <c r="J405" s="98">
        <v>6226</v>
      </c>
      <c r="K405" s="98">
        <f t="shared" si="22"/>
        <v>100</v>
      </c>
    </row>
    <row r="406" spans="1:11" ht="16.5" customHeight="1">
      <c r="A406" s="153"/>
      <c r="B406" s="23">
        <v>4350</v>
      </c>
      <c r="C406" s="68" t="s">
        <v>20</v>
      </c>
      <c r="D406" s="15"/>
      <c r="E406" s="15"/>
      <c r="F406" s="15"/>
      <c r="G406" s="57"/>
      <c r="H406" s="98">
        <v>232</v>
      </c>
      <c r="I406" s="98">
        <v>232</v>
      </c>
      <c r="J406" s="98">
        <v>232</v>
      </c>
      <c r="K406" s="98">
        <f t="shared" si="22"/>
        <v>100</v>
      </c>
    </row>
    <row r="407" spans="1:11" ht="6.75" customHeight="1" thickBot="1">
      <c r="A407" s="274"/>
      <c r="B407" s="120"/>
      <c r="C407" s="274"/>
      <c r="D407" s="161"/>
      <c r="E407" s="161"/>
      <c r="F407" s="161"/>
      <c r="G407" s="280"/>
      <c r="H407" s="131"/>
      <c r="I407" s="131"/>
      <c r="J407" s="131"/>
      <c r="K407" s="131"/>
    </row>
    <row r="408" spans="1:11" ht="16.5" customHeight="1" thickBot="1">
      <c r="A408" s="339" t="s">
        <v>0</v>
      </c>
      <c r="B408" s="341" t="s">
        <v>1</v>
      </c>
      <c r="C408" s="341" t="s">
        <v>2</v>
      </c>
      <c r="D408" s="343" t="s">
        <v>146</v>
      </c>
      <c r="E408" s="344"/>
      <c r="F408" s="344"/>
      <c r="G408" s="345"/>
      <c r="H408" s="334" t="s">
        <v>148</v>
      </c>
      <c r="I408" s="335"/>
      <c r="J408" s="335"/>
      <c r="K408" s="336"/>
    </row>
    <row r="409" spans="1:11" ht="27" customHeight="1" thickBot="1">
      <c r="A409" s="340"/>
      <c r="B409" s="342"/>
      <c r="C409" s="342"/>
      <c r="D409" s="1" t="s">
        <v>214</v>
      </c>
      <c r="E409" s="2" t="s">
        <v>247</v>
      </c>
      <c r="F409" s="287" t="s">
        <v>147</v>
      </c>
      <c r="G409" s="2" t="s">
        <v>178</v>
      </c>
      <c r="H409" s="2" t="s">
        <v>214</v>
      </c>
      <c r="I409" s="2" t="s">
        <v>247</v>
      </c>
      <c r="J409" s="3" t="s">
        <v>147</v>
      </c>
      <c r="K409" s="2" t="s">
        <v>178</v>
      </c>
    </row>
    <row r="410" spans="1:11" ht="27.75" customHeight="1">
      <c r="A410" s="132"/>
      <c r="B410" s="23">
        <v>4370</v>
      </c>
      <c r="C410" s="24" t="s">
        <v>213</v>
      </c>
      <c r="D410" s="15"/>
      <c r="E410" s="15"/>
      <c r="F410" s="15"/>
      <c r="G410" s="57"/>
      <c r="H410" s="98">
        <v>1244</v>
      </c>
      <c r="I410" s="98">
        <v>1244</v>
      </c>
      <c r="J410" s="98">
        <v>1244</v>
      </c>
      <c r="K410" s="98">
        <f t="shared" si="22"/>
        <v>100</v>
      </c>
    </row>
    <row r="411" spans="1:11" ht="15" customHeight="1">
      <c r="A411" s="132"/>
      <c r="B411" s="23">
        <v>4410</v>
      </c>
      <c r="C411" s="59" t="s">
        <v>53</v>
      </c>
      <c r="D411" s="15"/>
      <c r="E411" s="15"/>
      <c r="F411" s="15"/>
      <c r="G411" s="57"/>
      <c r="H411" s="98">
        <v>60</v>
      </c>
      <c r="I411" s="98">
        <v>0</v>
      </c>
      <c r="J411" s="98">
        <v>0</v>
      </c>
      <c r="K411" s="98"/>
    </row>
    <row r="412" spans="1:11" ht="16.5" customHeight="1">
      <c r="A412" s="132"/>
      <c r="B412" s="23">
        <v>4430</v>
      </c>
      <c r="C412" s="68" t="s">
        <v>11</v>
      </c>
      <c r="D412" s="15"/>
      <c r="E412" s="15"/>
      <c r="F412" s="15"/>
      <c r="G412" s="57"/>
      <c r="H412" s="98">
        <v>220</v>
      </c>
      <c r="I412" s="98">
        <v>220</v>
      </c>
      <c r="J412" s="98">
        <v>220</v>
      </c>
      <c r="K412" s="98">
        <f t="shared" si="22"/>
        <v>100</v>
      </c>
    </row>
    <row r="413" spans="1:11" ht="16.5" customHeight="1">
      <c r="A413" s="132"/>
      <c r="B413" s="23">
        <v>4440</v>
      </c>
      <c r="C413" s="59" t="s">
        <v>62</v>
      </c>
      <c r="D413" s="15"/>
      <c r="E413" s="15"/>
      <c r="F413" s="15"/>
      <c r="G413" s="57"/>
      <c r="H413" s="98">
        <v>1106</v>
      </c>
      <c r="I413" s="98">
        <v>1094</v>
      </c>
      <c r="J413" s="98">
        <v>1094</v>
      </c>
      <c r="K413" s="98">
        <f t="shared" si="22"/>
        <v>100</v>
      </c>
    </row>
    <row r="414" spans="1:11" ht="16.5" customHeight="1">
      <c r="A414" s="132"/>
      <c r="B414" s="75">
        <v>4580</v>
      </c>
      <c r="C414" s="76" t="s">
        <v>15</v>
      </c>
      <c r="D414" s="41"/>
      <c r="E414" s="41"/>
      <c r="F414" s="41"/>
      <c r="G414" s="63"/>
      <c r="H414" s="99">
        <v>0</v>
      </c>
      <c r="I414" s="99">
        <v>1250</v>
      </c>
      <c r="J414" s="122">
        <v>1046.48</v>
      </c>
      <c r="K414" s="98">
        <f t="shared" si="22"/>
        <v>83.7184</v>
      </c>
    </row>
    <row r="415" spans="1:11" ht="28.5" customHeight="1">
      <c r="A415" s="132"/>
      <c r="B415" s="23">
        <v>4700</v>
      </c>
      <c r="C415" s="76" t="s">
        <v>55</v>
      </c>
      <c r="D415" s="41"/>
      <c r="E415" s="41"/>
      <c r="F415" s="41"/>
      <c r="G415" s="63"/>
      <c r="H415" s="99">
        <v>390</v>
      </c>
      <c r="I415" s="99">
        <v>0</v>
      </c>
      <c r="J415" s="99">
        <v>0</v>
      </c>
      <c r="K415" s="98"/>
    </row>
    <row r="416" spans="1:11" ht="63.75" customHeight="1">
      <c r="A416" s="329">
        <v>85213</v>
      </c>
      <c r="B416" s="19"/>
      <c r="C416" s="74" t="s">
        <v>126</v>
      </c>
      <c r="D416" s="91">
        <f>SUM(D417:D419)</f>
        <v>11600</v>
      </c>
      <c r="E416" s="91">
        <f>SUM(E417:E419)</f>
        <v>17680</v>
      </c>
      <c r="F416" s="91">
        <f>SUM(F417:F419)</f>
        <v>17507.93</v>
      </c>
      <c r="G416" s="96">
        <f>F416/E416*100</f>
        <v>99.02675339366516</v>
      </c>
      <c r="H416" s="101">
        <f>SUM(H417:H419)</f>
        <v>14500</v>
      </c>
      <c r="I416" s="91">
        <f>SUM(I417:I419)</f>
        <v>17680</v>
      </c>
      <c r="J416" s="121">
        <f>SUM(J417:J419)</f>
        <v>17507.93</v>
      </c>
      <c r="K416" s="98">
        <f t="shared" si="22"/>
        <v>99.02675339366516</v>
      </c>
    </row>
    <row r="417" spans="1:11" ht="52.5" customHeight="1">
      <c r="A417" s="90"/>
      <c r="B417" s="14">
        <v>2010</v>
      </c>
      <c r="C417" s="59" t="s">
        <v>10</v>
      </c>
      <c r="D417" s="98">
        <v>2900</v>
      </c>
      <c r="E417" s="98">
        <v>8500</v>
      </c>
      <c r="F417" s="98">
        <v>8430.24</v>
      </c>
      <c r="G417" s="111">
        <f>F417/E417*100</f>
        <v>99.17929411764706</v>
      </c>
      <c r="H417" s="100"/>
      <c r="I417" s="98"/>
      <c r="J417" s="119"/>
      <c r="K417" s="98"/>
    </row>
    <row r="418" spans="1:11" ht="39" customHeight="1">
      <c r="A418" s="365"/>
      <c r="B418" s="14">
        <v>2030</v>
      </c>
      <c r="C418" s="59" t="s">
        <v>113</v>
      </c>
      <c r="D418" s="98">
        <v>8700</v>
      </c>
      <c r="E418" s="98">
        <v>9180</v>
      </c>
      <c r="F418" s="98">
        <v>9077.69</v>
      </c>
      <c r="G418" s="111">
        <f>F418/E418*100</f>
        <v>98.8855119825708</v>
      </c>
      <c r="H418" s="100"/>
      <c r="I418" s="98"/>
      <c r="J418" s="119"/>
      <c r="K418" s="98"/>
    </row>
    <row r="419" spans="1:11" ht="15.75" customHeight="1">
      <c r="A419" s="362"/>
      <c r="B419" s="23">
        <v>4130</v>
      </c>
      <c r="C419" s="68" t="s">
        <v>127</v>
      </c>
      <c r="D419" s="15"/>
      <c r="E419" s="15"/>
      <c r="F419" s="15"/>
      <c r="G419" s="16"/>
      <c r="H419" s="17">
        <v>14500</v>
      </c>
      <c r="I419" s="15">
        <v>17680</v>
      </c>
      <c r="J419" s="15">
        <v>17507.93</v>
      </c>
      <c r="K419" s="15">
        <f t="shared" si="22"/>
        <v>99.02675339366516</v>
      </c>
    </row>
    <row r="420" spans="1:11" ht="26.25" customHeight="1">
      <c r="A420" s="18">
        <v>85214</v>
      </c>
      <c r="B420" s="19"/>
      <c r="C420" s="74" t="s">
        <v>128</v>
      </c>
      <c r="D420" s="21">
        <f>SUM(D421:D422)</f>
        <v>75000</v>
      </c>
      <c r="E420" s="21">
        <f>SUM(E421:E422)</f>
        <v>80000</v>
      </c>
      <c r="F420" s="21">
        <f>SUM(F421:F422)</f>
        <v>80000</v>
      </c>
      <c r="G420" s="28">
        <f>F420/E420*100</f>
        <v>100</v>
      </c>
      <c r="H420" s="22">
        <f>SUM(H421:H423)</f>
        <v>153000</v>
      </c>
      <c r="I420" s="22">
        <f>SUM(I421:I424)</f>
        <v>158000</v>
      </c>
      <c r="J420" s="22">
        <f>SUM(J421:J424)</f>
        <v>157605.78</v>
      </c>
      <c r="K420" s="21">
        <f t="shared" si="22"/>
        <v>99.75049367088607</v>
      </c>
    </row>
    <row r="421" spans="1:11" ht="38.25" customHeight="1">
      <c r="A421" s="156"/>
      <c r="B421" s="14">
        <v>2030</v>
      </c>
      <c r="C421" s="59" t="s">
        <v>113</v>
      </c>
      <c r="D421" s="98">
        <v>75000</v>
      </c>
      <c r="E421" s="98">
        <v>80000</v>
      </c>
      <c r="F421" s="98">
        <v>80000</v>
      </c>
      <c r="G421" s="111">
        <f>F421/E421*100</f>
        <v>100</v>
      </c>
      <c r="H421" s="17"/>
      <c r="I421" s="15"/>
      <c r="J421" s="69"/>
      <c r="K421" s="15"/>
    </row>
    <row r="422" spans="1:11" ht="15.75" customHeight="1">
      <c r="A422" s="133"/>
      <c r="B422" s="23">
        <v>3110</v>
      </c>
      <c r="C422" s="68" t="s">
        <v>125</v>
      </c>
      <c r="D422" s="15"/>
      <c r="E422" s="15"/>
      <c r="F422" s="15"/>
      <c r="G422" s="57"/>
      <c r="H422" s="17">
        <v>153000</v>
      </c>
      <c r="I422" s="15">
        <v>150540</v>
      </c>
      <c r="J422" s="15">
        <v>150540</v>
      </c>
      <c r="K422" s="15">
        <f t="shared" si="22"/>
        <v>100</v>
      </c>
    </row>
    <row r="423" spans="1:11" ht="15.75" customHeight="1">
      <c r="A423" s="337"/>
      <c r="B423" s="23">
        <v>3119</v>
      </c>
      <c r="C423" s="68" t="s">
        <v>125</v>
      </c>
      <c r="D423" s="15"/>
      <c r="E423" s="15"/>
      <c r="F423" s="15"/>
      <c r="G423" s="57"/>
      <c r="H423" s="17">
        <v>0</v>
      </c>
      <c r="I423" s="15">
        <v>6300</v>
      </c>
      <c r="J423" s="15">
        <v>6300</v>
      </c>
      <c r="K423" s="15">
        <f t="shared" si="22"/>
        <v>100</v>
      </c>
    </row>
    <row r="424" spans="1:11" ht="19.5" customHeight="1">
      <c r="A424" s="338"/>
      <c r="B424" s="23">
        <v>4110</v>
      </c>
      <c r="C424" s="68" t="s">
        <v>51</v>
      </c>
      <c r="D424" s="15"/>
      <c r="E424" s="15"/>
      <c r="F424" s="15"/>
      <c r="G424" s="57"/>
      <c r="H424" s="17">
        <v>0</v>
      </c>
      <c r="I424" s="15">
        <v>1160</v>
      </c>
      <c r="J424" s="69">
        <v>765.78</v>
      </c>
      <c r="K424" s="15">
        <f t="shared" si="22"/>
        <v>66.01551724137931</v>
      </c>
    </row>
    <row r="425" spans="1:11" ht="14.25" customHeight="1">
      <c r="A425" s="18">
        <v>85215</v>
      </c>
      <c r="B425" s="19"/>
      <c r="C425" s="70" t="s">
        <v>129</v>
      </c>
      <c r="D425" s="21"/>
      <c r="E425" s="21"/>
      <c r="F425" s="21"/>
      <c r="G425" s="57"/>
      <c r="H425" s="22">
        <f>SUM(H426)</f>
        <v>74300</v>
      </c>
      <c r="I425" s="21">
        <f>SUM(I426)</f>
        <v>108100</v>
      </c>
      <c r="J425" s="65">
        <f>SUM(J426)</f>
        <v>105824.86</v>
      </c>
      <c r="K425" s="21">
        <f t="shared" si="22"/>
        <v>97.89533765032378</v>
      </c>
    </row>
    <row r="426" spans="1:11" ht="14.25" customHeight="1">
      <c r="A426" s="12"/>
      <c r="B426" s="23">
        <v>3110</v>
      </c>
      <c r="C426" s="68" t="s">
        <v>125</v>
      </c>
      <c r="D426" s="15"/>
      <c r="E426" s="15"/>
      <c r="F426" s="15"/>
      <c r="G426" s="63"/>
      <c r="H426" s="15">
        <v>74300</v>
      </c>
      <c r="I426" s="15">
        <v>108100</v>
      </c>
      <c r="J426" s="69">
        <v>105824.86</v>
      </c>
      <c r="K426" s="15">
        <f t="shared" si="22"/>
        <v>97.89533765032378</v>
      </c>
    </row>
    <row r="427" spans="1:11" ht="15" customHeight="1">
      <c r="A427" s="215">
        <v>85216</v>
      </c>
      <c r="B427" s="215"/>
      <c r="C427" s="20" t="s">
        <v>170</v>
      </c>
      <c r="D427" s="325">
        <f>SUM(D431:D432)</f>
        <v>93000</v>
      </c>
      <c r="E427" s="325">
        <f>SUM(E431:E432)</f>
        <v>102000</v>
      </c>
      <c r="F427" s="325">
        <f>SUM(F431:F432)</f>
        <v>100863.22</v>
      </c>
      <c r="G427" s="111">
        <f>F427/E427*100</f>
        <v>98.88550980392156</v>
      </c>
      <c r="H427" s="101">
        <f>SUM(H432)</f>
        <v>116250</v>
      </c>
      <c r="I427" s="91">
        <f>SUM(I432)</f>
        <v>102000</v>
      </c>
      <c r="J427" s="91">
        <f>SUM(J432)</f>
        <v>100863.22</v>
      </c>
      <c r="K427" s="21">
        <f t="shared" si="22"/>
        <v>98.88550980392156</v>
      </c>
    </row>
    <row r="428" spans="1:11" ht="6" customHeight="1" thickBot="1">
      <c r="A428" s="279"/>
      <c r="B428" s="279"/>
      <c r="C428" s="314"/>
      <c r="D428" s="315"/>
      <c r="E428" s="315"/>
      <c r="F428" s="315"/>
      <c r="G428" s="131"/>
      <c r="H428" s="281"/>
      <c r="I428" s="281"/>
      <c r="J428" s="281"/>
      <c r="K428" s="282"/>
    </row>
    <row r="429" spans="1:11" ht="15" customHeight="1" thickBot="1">
      <c r="A429" s="339" t="s">
        <v>0</v>
      </c>
      <c r="B429" s="341" t="s">
        <v>1</v>
      </c>
      <c r="C429" s="341" t="s">
        <v>2</v>
      </c>
      <c r="D429" s="343" t="s">
        <v>146</v>
      </c>
      <c r="E429" s="344"/>
      <c r="F429" s="344"/>
      <c r="G429" s="345"/>
      <c r="H429" s="334" t="s">
        <v>148</v>
      </c>
      <c r="I429" s="335"/>
      <c r="J429" s="335"/>
      <c r="K429" s="336"/>
    </row>
    <row r="430" spans="1:11" ht="25.5" customHeight="1" thickBot="1">
      <c r="A430" s="340"/>
      <c r="B430" s="342"/>
      <c r="C430" s="342"/>
      <c r="D430" s="1" t="s">
        <v>214</v>
      </c>
      <c r="E430" s="2" t="s">
        <v>247</v>
      </c>
      <c r="F430" s="287" t="s">
        <v>147</v>
      </c>
      <c r="G430" s="2" t="s">
        <v>178</v>
      </c>
      <c r="H430" s="2" t="s">
        <v>214</v>
      </c>
      <c r="I430" s="2" t="s">
        <v>247</v>
      </c>
      <c r="J430" s="3" t="s">
        <v>147</v>
      </c>
      <c r="K430" s="2" t="s">
        <v>178</v>
      </c>
    </row>
    <row r="431" spans="1:11" ht="36.75" customHeight="1">
      <c r="A431" s="109"/>
      <c r="B431" s="50">
        <v>2030</v>
      </c>
      <c r="C431" s="59" t="s">
        <v>113</v>
      </c>
      <c r="D431" s="98">
        <v>93000</v>
      </c>
      <c r="E431" s="98">
        <v>102000</v>
      </c>
      <c r="F431" s="98">
        <v>100863.22</v>
      </c>
      <c r="G431" s="111">
        <f>F431/E431*100</f>
        <v>98.88550980392156</v>
      </c>
      <c r="H431" s="101"/>
      <c r="I431" s="91"/>
      <c r="J431" s="91"/>
      <c r="K431" s="21"/>
    </row>
    <row r="432" spans="1:11" ht="15.75" customHeight="1">
      <c r="A432" s="67"/>
      <c r="B432" s="23">
        <v>3110</v>
      </c>
      <c r="C432" s="68" t="s">
        <v>125</v>
      </c>
      <c r="D432" s="98"/>
      <c r="E432" s="98"/>
      <c r="F432" s="98"/>
      <c r="G432" s="111"/>
      <c r="H432" s="15">
        <v>116250</v>
      </c>
      <c r="I432" s="15">
        <v>102000</v>
      </c>
      <c r="J432" s="15">
        <v>100863.22</v>
      </c>
      <c r="K432" s="15">
        <f t="shared" si="22"/>
        <v>98.88550980392156</v>
      </c>
    </row>
    <row r="433" spans="1:11" ht="13.5" customHeight="1">
      <c r="A433" s="326">
        <v>85219</v>
      </c>
      <c r="B433" s="19"/>
      <c r="C433" s="70" t="s">
        <v>130</v>
      </c>
      <c r="D433" s="91">
        <f>SUM(D434:D465)</f>
        <v>110800</v>
      </c>
      <c r="E433" s="91">
        <f>SUM(E434:E465)</f>
        <v>173500</v>
      </c>
      <c r="F433" s="91">
        <f>SUM(F434:F465)</f>
        <v>173500</v>
      </c>
      <c r="G433" s="111">
        <f>F433/E433*100</f>
        <v>100</v>
      </c>
      <c r="H433" s="22">
        <f>SUM(H436:H465)</f>
        <v>292775</v>
      </c>
      <c r="I433" s="22">
        <f>SUM(I436:I465)</f>
        <v>360456</v>
      </c>
      <c r="J433" s="22">
        <f>SUM(J436:J465)</f>
        <v>360275.9199999999</v>
      </c>
      <c r="K433" s="21">
        <f t="shared" si="22"/>
        <v>99.95004105910289</v>
      </c>
    </row>
    <row r="434" spans="1:11" ht="62.25" customHeight="1">
      <c r="A434" s="330"/>
      <c r="B434" s="14">
        <v>2007</v>
      </c>
      <c r="C434" s="59" t="s">
        <v>191</v>
      </c>
      <c r="D434" s="91">
        <v>0</v>
      </c>
      <c r="E434" s="91">
        <v>51000</v>
      </c>
      <c r="F434" s="91">
        <v>51000</v>
      </c>
      <c r="G434" s="111">
        <f>F434/E434*100</f>
        <v>100</v>
      </c>
      <c r="H434" s="22"/>
      <c r="I434" s="21"/>
      <c r="J434" s="21"/>
      <c r="K434" s="21"/>
    </row>
    <row r="435" spans="1:11" ht="62.25" customHeight="1">
      <c r="A435" s="129"/>
      <c r="B435" s="14">
        <v>2009</v>
      </c>
      <c r="C435" s="72" t="s">
        <v>191</v>
      </c>
      <c r="D435" s="91">
        <v>0</v>
      </c>
      <c r="E435" s="91">
        <v>2700</v>
      </c>
      <c r="F435" s="91">
        <v>2700</v>
      </c>
      <c r="G435" s="111">
        <f>F435/E435*100</f>
        <v>100</v>
      </c>
      <c r="H435" s="22"/>
      <c r="I435" s="21"/>
      <c r="J435" s="21"/>
      <c r="K435" s="21"/>
    </row>
    <row r="436" spans="1:11" ht="37.5" customHeight="1">
      <c r="A436" s="129"/>
      <c r="B436" s="14">
        <v>2030</v>
      </c>
      <c r="C436" s="59" t="s">
        <v>113</v>
      </c>
      <c r="D436" s="98">
        <v>110800</v>
      </c>
      <c r="E436" s="98">
        <v>119800</v>
      </c>
      <c r="F436" s="98">
        <v>119800</v>
      </c>
      <c r="G436" s="111">
        <f>F436/E436*100</f>
        <v>100</v>
      </c>
      <c r="H436" s="17"/>
      <c r="I436" s="15"/>
      <c r="J436" s="15"/>
      <c r="K436" s="21"/>
    </row>
    <row r="437" spans="1:11" ht="14.25">
      <c r="A437" s="129"/>
      <c r="B437" s="23">
        <v>3020</v>
      </c>
      <c r="C437" s="59" t="s">
        <v>162</v>
      </c>
      <c r="D437" s="15"/>
      <c r="E437" s="15"/>
      <c r="F437" s="15"/>
      <c r="G437" s="16"/>
      <c r="H437" s="17">
        <v>895</v>
      </c>
      <c r="I437" s="17">
        <v>895</v>
      </c>
      <c r="J437" s="17">
        <v>894</v>
      </c>
      <c r="K437" s="15">
        <f aca="true" t="shared" si="23" ref="K437:K485">J437/I437*100</f>
        <v>99.88826815642457</v>
      </c>
    </row>
    <row r="438" spans="1:11" ht="14.25">
      <c r="A438" s="129"/>
      <c r="B438" s="23">
        <v>4010</v>
      </c>
      <c r="C438" s="68" t="s">
        <v>49</v>
      </c>
      <c r="D438" s="15"/>
      <c r="E438" s="31"/>
      <c r="F438" s="31"/>
      <c r="G438" s="32"/>
      <c r="H438" s="17">
        <v>194872</v>
      </c>
      <c r="I438" s="17">
        <v>203872</v>
      </c>
      <c r="J438" s="17">
        <v>203863.52</v>
      </c>
      <c r="K438" s="15">
        <f t="shared" si="23"/>
        <v>99.99584052738973</v>
      </c>
    </row>
    <row r="439" spans="1:11" ht="14.25">
      <c r="A439" s="129"/>
      <c r="B439" s="23">
        <v>4017</v>
      </c>
      <c r="C439" s="68" t="s">
        <v>49</v>
      </c>
      <c r="D439" s="15"/>
      <c r="E439" s="31"/>
      <c r="F439" s="31"/>
      <c r="G439" s="125"/>
      <c r="H439" s="17">
        <v>0</v>
      </c>
      <c r="I439" s="15">
        <v>12281</v>
      </c>
      <c r="J439" s="15">
        <v>12281</v>
      </c>
      <c r="K439" s="15">
        <f t="shared" si="23"/>
        <v>100</v>
      </c>
    </row>
    <row r="440" spans="1:11" ht="14.25">
      <c r="A440" s="129"/>
      <c r="B440" s="23">
        <v>4019</v>
      </c>
      <c r="C440" s="68" t="s">
        <v>49</v>
      </c>
      <c r="D440" s="15"/>
      <c r="E440" s="31"/>
      <c r="F440" s="31"/>
      <c r="G440" s="125"/>
      <c r="H440" s="17">
        <v>0</v>
      </c>
      <c r="I440" s="15">
        <v>650</v>
      </c>
      <c r="J440" s="15">
        <v>650</v>
      </c>
      <c r="K440" s="15">
        <f t="shared" si="23"/>
        <v>100</v>
      </c>
    </row>
    <row r="441" spans="1:11" ht="14.25" customHeight="1">
      <c r="A441" s="129"/>
      <c r="B441" s="143">
        <v>4040</v>
      </c>
      <c r="C441" s="68" t="s">
        <v>50</v>
      </c>
      <c r="D441" s="15"/>
      <c r="E441" s="15"/>
      <c r="F441" s="15"/>
      <c r="G441" s="86"/>
      <c r="H441" s="15">
        <v>16722</v>
      </c>
      <c r="I441" s="15">
        <v>16488</v>
      </c>
      <c r="J441" s="15">
        <v>16487.39</v>
      </c>
      <c r="K441" s="15">
        <f t="shared" si="23"/>
        <v>99.99630033964094</v>
      </c>
    </row>
    <row r="442" spans="1:11" ht="14.25">
      <c r="A442" s="129"/>
      <c r="B442" s="23">
        <v>4110</v>
      </c>
      <c r="C442" s="68" t="s">
        <v>51</v>
      </c>
      <c r="D442" s="15"/>
      <c r="E442" s="15"/>
      <c r="F442" s="15"/>
      <c r="G442" s="11"/>
      <c r="H442" s="15">
        <v>29326</v>
      </c>
      <c r="I442" s="15">
        <v>39256</v>
      </c>
      <c r="J442" s="15">
        <v>39251.35</v>
      </c>
      <c r="K442" s="15">
        <f t="shared" si="23"/>
        <v>99.98815467699205</v>
      </c>
    </row>
    <row r="443" spans="1:11" ht="14.25">
      <c r="A443" s="129"/>
      <c r="B443" s="23">
        <v>4117</v>
      </c>
      <c r="C443" s="68" t="s">
        <v>51</v>
      </c>
      <c r="D443" s="15"/>
      <c r="E443" s="15"/>
      <c r="F443" s="15"/>
      <c r="G443" s="11"/>
      <c r="H443" s="15">
        <v>0</v>
      </c>
      <c r="I443" s="15">
        <v>2234</v>
      </c>
      <c r="J443" s="15">
        <v>2234</v>
      </c>
      <c r="K443" s="15">
        <f t="shared" si="23"/>
        <v>100</v>
      </c>
    </row>
    <row r="444" spans="1:11" ht="14.25">
      <c r="A444" s="129"/>
      <c r="B444" s="23">
        <v>4119</v>
      </c>
      <c r="C444" s="68" t="s">
        <v>51</v>
      </c>
      <c r="D444" s="15"/>
      <c r="E444" s="15"/>
      <c r="F444" s="15"/>
      <c r="G444" s="11"/>
      <c r="H444" s="15">
        <v>0</v>
      </c>
      <c r="I444" s="15">
        <v>118</v>
      </c>
      <c r="J444" s="15">
        <v>118</v>
      </c>
      <c r="K444" s="15">
        <f t="shared" si="23"/>
        <v>100</v>
      </c>
    </row>
    <row r="445" spans="1:11" ht="14.25">
      <c r="A445" s="129"/>
      <c r="B445" s="23">
        <v>4120</v>
      </c>
      <c r="C445" s="68" t="s">
        <v>52</v>
      </c>
      <c r="D445" s="15"/>
      <c r="E445" s="15"/>
      <c r="F445" s="15"/>
      <c r="G445" s="16"/>
      <c r="H445" s="15">
        <v>5140</v>
      </c>
      <c r="I445" s="15">
        <v>5286</v>
      </c>
      <c r="J445" s="15">
        <v>5285.38</v>
      </c>
      <c r="K445" s="15">
        <f t="shared" si="23"/>
        <v>99.98827090427544</v>
      </c>
    </row>
    <row r="446" spans="1:11" ht="14.25">
      <c r="A446" s="129"/>
      <c r="B446" s="23">
        <v>4127</v>
      </c>
      <c r="C446" s="68" t="s">
        <v>52</v>
      </c>
      <c r="D446" s="15"/>
      <c r="E446" s="15"/>
      <c r="F446" s="15"/>
      <c r="G446" s="16"/>
      <c r="H446" s="15">
        <v>0</v>
      </c>
      <c r="I446" s="15">
        <v>301</v>
      </c>
      <c r="J446" s="15">
        <v>301</v>
      </c>
      <c r="K446" s="15">
        <f t="shared" si="23"/>
        <v>100</v>
      </c>
    </row>
    <row r="447" spans="1:11" ht="14.25">
      <c r="A447" s="129"/>
      <c r="B447" s="23">
        <v>4129</v>
      </c>
      <c r="C447" s="68" t="s">
        <v>52</v>
      </c>
      <c r="D447" s="15"/>
      <c r="E447" s="15"/>
      <c r="F447" s="15"/>
      <c r="G447" s="16"/>
      <c r="H447" s="15">
        <v>0</v>
      </c>
      <c r="I447" s="15">
        <v>16</v>
      </c>
      <c r="J447" s="15">
        <v>16</v>
      </c>
      <c r="K447" s="15">
        <f t="shared" si="23"/>
        <v>100</v>
      </c>
    </row>
    <row r="448" spans="1:11" ht="14.25">
      <c r="A448" s="129"/>
      <c r="B448" s="23">
        <v>4170</v>
      </c>
      <c r="C448" s="68" t="s">
        <v>16</v>
      </c>
      <c r="D448" s="15"/>
      <c r="E448" s="15"/>
      <c r="F448" s="15"/>
      <c r="G448" s="16"/>
      <c r="H448" s="15">
        <v>14440</v>
      </c>
      <c r="I448" s="15">
        <v>4590</v>
      </c>
      <c r="J448" s="15">
        <v>4590</v>
      </c>
      <c r="K448" s="15">
        <f t="shared" si="23"/>
        <v>100</v>
      </c>
    </row>
    <row r="449" spans="1:11" ht="14.25">
      <c r="A449" s="129"/>
      <c r="B449" s="23">
        <v>4210</v>
      </c>
      <c r="C449" s="68" t="s">
        <v>17</v>
      </c>
      <c r="D449" s="15"/>
      <c r="E449" s="15"/>
      <c r="F449" s="15"/>
      <c r="G449" s="16"/>
      <c r="H449" s="15">
        <v>3200</v>
      </c>
      <c r="I449" s="15">
        <v>3200</v>
      </c>
      <c r="J449" s="15">
        <v>3199.32</v>
      </c>
      <c r="K449" s="15">
        <f t="shared" si="23"/>
        <v>99.97875</v>
      </c>
    </row>
    <row r="450" spans="1:11" ht="14.25">
      <c r="A450" s="129"/>
      <c r="B450" s="23">
        <v>4217</v>
      </c>
      <c r="C450" s="68" t="s">
        <v>17</v>
      </c>
      <c r="D450" s="15"/>
      <c r="E450" s="15"/>
      <c r="F450" s="15"/>
      <c r="G450" s="16"/>
      <c r="H450" s="15">
        <v>0</v>
      </c>
      <c r="I450" s="15">
        <v>760</v>
      </c>
      <c r="J450" s="15">
        <v>760</v>
      </c>
      <c r="K450" s="15">
        <f t="shared" si="23"/>
        <v>100</v>
      </c>
    </row>
    <row r="451" spans="1:11" ht="14.25">
      <c r="A451" s="129"/>
      <c r="B451" s="23">
        <v>4219</v>
      </c>
      <c r="C451" s="68" t="s">
        <v>17</v>
      </c>
      <c r="D451" s="15"/>
      <c r="E451" s="15"/>
      <c r="F451" s="15"/>
      <c r="G451" s="16"/>
      <c r="H451" s="15">
        <v>0</v>
      </c>
      <c r="I451" s="15">
        <v>40</v>
      </c>
      <c r="J451" s="15">
        <v>40</v>
      </c>
      <c r="K451" s="15">
        <f t="shared" si="23"/>
        <v>100</v>
      </c>
    </row>
    <row r="452" spans="1:11" ht="14.25">
      <c r="A452" s="316"/>
      <c r="B452" s="23">
        <v>4260</v>
      </c>
      <c r="C452" s="68" t="s">
        <v>18</v>
      </c>
      <c r="D452" s="15"/>
      <c r="E452" s="15"/>
      <c r="F452" s="15"/>
      <c r="G452" s="16"/>
      <c r="H452" s="15">
        <v>4800</v>
      </c>
      <c r="I452" s="15">
        <v>6024</v>
      </c>
      <c r="J452" s="15">
        <v>6011.4</v>
      </c>
      <c r="K452" s="15">
        <f t="shared" si="23"/>
        <v>99.79083665338645</v>
      </c>
    </row>
    <row r="453" spans="1:11" ht="5.25" customHeight="1" thickBot="1">
      <c r="A453" s="296"/>
      <c r="B453" s="120"/>
      <c r="C453" s="274"/>
      <c r="D453" s="161"/>
      <c r="E453" s="161"/>
      <c r="F453" s="161"/>
      <c r="G453" s="161"/>
      <c r="H453" s="161"/>
      <c r="I453" s="161"/>
      <c r="J453" s="161"/>
      <c r="K453" s="161"/>
    </row>
    <row r="454" spans="1:11" ht="15" customHeight="1" thickBot="1">
      <c r="A454" s="339" t="s">
        <v>0</v>
      </c>
      <c r="B454" s="341" t="s">
        <v>1</v>
      </c>
      <c r="C454" s="341" t="s">
        <v>2</v>
      </c>
      <c r="D454" s="343" t="s">
        <v>146</v>
      </c>
      <c r="E454" s="344"/>
      <c r="F454" s="344"/>
      <c r="G454" s="345"/>
      <c r="H454" s="334" t="s">
        <v>148</v>
      </c>
      <c r="I454" s="335"/>
      <c r="J454" s="335"/>
      <c r="K454" s="336"/>
    </row>
    <row r="455" spans="1:11" ht="24.75" thickBot="1">
      <c r="A455" s="340"/>
      <c r="B455" s="342"/>
      <c r="C455" s="342"/>
      <c r="D455" s="1" t="s">
        <v>214</v>
      </c>
      <c r="E455" s="2" t="s">
        <v>247</v>
      </c>
      <c r="F455" s="287" t="s">
        <v>147</v>
      </c>
      <c r="G455" s="2" t="s">
        <v>178</v>
      </c>
      <c r="H455" s="2" t="s">
        <v>214</v>
      </c>
      <c r="I455" s="2" t="s">
        <v>247</v>
      </c>
      <c r="J455" s="3" t="s">
        <v>147</v>
      </c>
      <c r="K455" s="2" t="s">
        <v>178</v>
      </c>
    </row>
    <row r="456" spans="1:11" ht="14.25">
      <c r="A456" s="219"/>
      <c r="B456" s="23">
        <v>4270</v>
      </c>
      <c r="C456" s="68" t="s">
        <v>19</v>
      </c>
      <c r="D456" s="15"/>
      <c r="E456" s="15"/>
      <c r="F456" s="15"/>
      <c r="G456" s="16"/>
      <c r="H456" s="15">
        <v>520</v>
      </c>
      <c r="I456" s="15">
        <v>183</v>
      </c>
      <c r="J456" s="15">
        <v>182.2</v>
      </c>
      <c r="K456" s="15">
        <f t="shared" si="23"/>
        <v>99.56284153005464</v>
      </c>
    </row>
    <row r="457" spans="1:11" ht="14.25">
      <c r="A457" s="351"/>
      <c r="B457" s="143">
        <v>4300</v>
      </c>
      <c r="C457" s="68" t="s">
        <v>5</v>
      </c>
      <c r="D457" s="15"/>
      <c r="E457" s="15"/>
      <c r="F457" s="15"/>
      <c r="G457" s="16"/>
      <c r="H457" s="15">
        <v>12385</v>
      </c>
      <c r="I457" s="15">
        <v>17245</v>
      </c>
      <c r="J457" s="15">
        <v>17243.3</v>
      </c>
      <c r="K457" s="15">
        <f t="shared" si="23"/>
        <v>99.99014207016526</v>
      </c>
    </row>
    <row r="458" spans="1:11" ht="14.25">
      <c r="A458" s="351"/>
      <c r="B458" s="143">
        <v>4307</v>
      </c>
      <c r="C458" s="68" t="s">
        <v>5</v>
      </c>
      <c r="D458" s="15"/>
      <c r="E458" s="15"/>
      <c r="F458" s="15"/>
      <c r="G458" s="16"/>
      <c r="H458" s="15">
        <v>0</v>
      </c>
      <c r="I458" s="15">
        <v>35424</v>
      </c>
      <c r="J458" s="15">
        <v>35424</v>
      </c>
      <c r="K458" s="15">
        <f t="shared" si="23"/>
        <v>100</v>
      </c>
    </row>
    <row r="459" spans="1:11" ht="16.5" customHeight="1">
      <c r="A459" s="351"/>
      <c r="B459" s="143">
        <v>4309</v>
      </c>
      <c r="C459" s="68" t="s">
        <v>5</v>
      </c>
      <c r="D459" s="15"/>
      <c r="E459" s="15"/>
      <c r="F459" s="15"/>
      <c r="G459" s="16"/>
      <c r="H459" s="205">
        <v>0</v>
      </c>
      <c r="I459" s="15">
        <v>1876</v>
      </c>
      <c r="J459" s="15">
        <v>1876</v>
      </c>
      <c r="K459" s="15">
        <f t="shared" si="23"/>
        <v>100</v>
      </c>
    </row>
    <row r="460" spans="1:11" ht="15.75" customHeight="1">
      <c r="A460" s="351"/>
      <c r="B460" s="23">
        <v>4350</v>
      </c>
      <c r="C460" s="68" t="s">
        <v>20</v>
      </c>
      <c r="D460" s="15"/>
      <c r="E460" s="15"/>
      <c r="F460" s="15"/>
      <c r="G460" s="16"/>
      <c r="H460" s="98">
        <v>300</v>
      </c>
      <c r="I460" s="98">
        <v>300</v>
      </c>
      <c r="J460" s="98">
        <v>299.12</v>
      </c>
      <c r="K460" s="99">
        <f t="shared" si="23"/>
        <v>99.70666666666666</v>
      </c>
    </row>
    <row r="461" spans="1:11" ht="27.75" customHeight="1">
      <c r="A461" s="351"/>
      <c r="B461" s="23">
        <v>4370</v>
      </c>
      <c r="C461" s="24" t="s">
        <v>211</v>
      </c>
      <c r="D461" s="15"/>
      <c r="E461" s="15"/>
      <c r="F461" s="15"/>
      <c r="G461" s="16"/>
      <c r="H461" s="98">
        <v>2500</v>
      </c>
      <c r="I461" s="98">
        <v>2260</v>
      </c>
      <c r="J461" s="98">
        <v>2132.38</v>
      </c>
      <c r="K461" s="99">
        <f t="shared" si="23"/>
        <v>94.35309734513275</v>
      </c>
    </row>
    <row r="462" spans="1:11" ht="14.25">
      <c r="A462" s="351"/>
      <c r="B462" s="23">
        <v>4410</v>
      </c>
      <c r="C462" s="68" t="s">
        <v>53</v>
      </c>
      <c r="D462" s="15"/>
      <c r="E462" s="15"/>
      <c r="F462" s="15"/>
      <c r="G462" s="16"/>
      <c r="H462" s="98">
        <v>600</v>
      </c>
      <c r="I462" s="98">
        <v>300</v>
      </c>
      <c r="J462" s="98">
        <v>280.16</v>
      </c>
      <c r="K462" s="98">
        <f t="shared" si="23"/>
        <v>93.38666666666667</v>
      </c>
    </row>
    <row r="463" spans="1:11" ht="14.25" customHeight="1">
      <c r="A463" s="351"/>
      <c r="B463" s="23">
        <v>4430</v>
      </c>
      <c r="C463" s="68" t="s">
        <v>11</v>
      </c>
      <c r="D463" s="15"/>
      <c r="E463" s="15"/>
      <c r="F463" s="15"/>
      <c r="G463" s="16"/>
      <c r="H463" s="100">
        <v>600</v>
      </c>
      <c r="I463" s="100">
        <v>840</v>
      </c>
      <c r="J463" s="100">
        <v>839.85</v>
      </c>
      <c r="K463" s="98">
        <f t="shared" si="23"/>
        <v>99.98214285714286</v>
      </c>
    </row>
    <row r="464" spans="1:11" ht="18" customHeight="1">
      <c r="A464" s="351"/>
      <c r="B464" s="23">
        <v>4440</v>
      </c>
      <c r="C464" s="59" t="s">
        <v>62</v>
      </c>
      <c r="D464" s="15"/>
      <c r="E464" s="15"/>
      <c r="F464" s="15"/>
      <c r="G464" s="16"/>
      <c r="H464" s="100">
        <v>6085</v>
      </c>
      <c r="I464" s="98">
        <v>6017</v>
      </c>
      <c r="J464" s="98">
        <v>6016.55</v>
      </c>
      <c r="K464" s="98">
        <f t="shared" si="23"/>
        <v>99.99252118996178</v>
      </c>
    </row>
    <row r="465" spans="1:11" ht="24.75" customHeight="1">
      <c r="A465" s="363"/>
      <c r="B465" s="23">
        <v>4700</v>
      </c>
      <c r="C465" s="59" t="s">
        <v>55</v>
      </c>
      <c r="D465" s="15"/>
      <c r="E465" s="15"/>
      <c r="F465" s="15"/>
      <c r="G465" s="16"/>
      <c r="H465" s="100">
        <v>390</v>
      </c>
      <c r="I465" s="100">
        <v>0</v>
      </c>
      <c r="J465" s="98">
        <v>0</v>
      </c>
      <c r="K465" s="98"/>
    </row>
    <row r="466" spans="1:11" ht="18" customHeight="1">
      <c r="A466" s="18">
        <v>85228</v>
      </c>
      <c r="B466" s="19"/>
      <c r="C466" s="74" t="s">
        <v>131</v>
      </c>
      <c r="D466" s="91">
        <f>SUM(D467:D468)</f>
        <v>7000</v>
      </c>
      <c r="E466" s="91">
        <f aca="true" t="shared" si="24" ref="E466:J466">SUM(E467:E468)</f>
        <v>7565</v>
      </c>
      <c r="F466" s="91">
        <f t="shared" si="24"/>
        <v>8707.88</v>
      </c>
      <c r="G466" s="96">
        <f>F466/E466*100</f>
        <v>115.1074686054197</v>
      </c>
      <c r="H466" s="101">
        <f t="shared" si="24"/>
        <v>20400</v>
      </c>
      <c r="I466" s="91">
        <f t="shared" si="24"/>
        <v>16500</v>
      </c>
      <c r="J466" s="91">
        <f t="shared" si="24"/>
        <v>16167</v>
      </c>
      <c r="K466" s="91">
        <f t="shared" si="23"/>
        <v>97.98181818181818</v>
      </c>
    </row>
    <row r="467" spans="1:11" ht="15" customHeight="1">
      <c r="A467" s="350"/>
      <c r="B467" s="13" t="s">
        <v>37</v>
      </c>
      <c r="C467" s="68" t="s">
        <v>38</v>
      </c>
      <c r="D467" s="98">
        <v>7000</v>
      </c>
      <c r="E467" s="98">
        <v>7565</v>
      </c>
      <c r="F467" s="98">
        <v>8707.88</v>
      </c>
      <c r="G467" s="111">
        <f>F467/E467*100</f>
        <v>115.1074686054197</v>
      </c>
      <c r="H467" s="100"/>
      <c r="I467" s="98"/>
      <c r="J467" s="98"/>
      <c r="K467" s="91"/>
    </row>
    <row r="468" spans="1:11" ht="16.5" customHeight="1">
      <c r="A468" s="338"/>
      <c r="B468" s="43">
        <v>4300</v>
      </c>
      <c r="C468" s="68" t="s">
        <v>5</v>
      </c>
      <c r="D468" s="98"/>
      <c r="E468" s="98"/>
      <c r="F468" s="98"/>
      <c r="G468" s="96"/>
      <c r="H468" s="100">
        <v>20400</v>
      </c>
      <c r="I468" s="100">
        <v>16500</v>
      </c>
      <c r="J468" s="98">
        <v>16167</v>
      </c>
      <c r="K468" s="98">
        <f t="shared" si="23"/>
        <v>97.98181818181818</v>
      </c>
    </row>
    <row r="469" spans="1:11" ht="15.75" customHeight="1">
      <c r="A469" s="215">
        <v>85295</v>
      </c>
      <c r="B469" s="19"/>
      <c r="C469" s="70" t="s">
        <v>9</v>
      </c>
      <c r="D469" s="91">
        <f>SUM(D471:D472)</f>
        <v>83000</v>
      </c>
      <c r="E469" s="91">
        <f>SUM(E470:E472)</f>
        <v>97400</v>
      </c>
      <c r="F469" s="91">
        <f>SUM(F470:F472)</f>
        <v>97400</v>
      </c>
      <c r="G469" s="96">
        <f>F469/E469*100</f>
        <v>100</v>
      </c>
      <c r="H469" s="101">
        <f>SUM(H471:H473)</f>
        <v>138400</v>
      </c>
      <c r="I469" s="101">
        <f>SUM(I471:I473)</f>
        <v>152800</v>
      </c>
      <c r="J469" s="101">
        <f>SUM(J471:J473)</f>
        <v>152800</v>
      </c>
      <c r="K469" s="91">
        <f t="shared" si="23"/>
        <v>100</v>
      </c>
    </row>
    <row r="470" spans="1:11" ht="51" customHeight="1">
      <c r="A470" s="286"/>
      <c r="B470" s="14">
        <v>2010</v>
      </c>
      <c r="C470" s="59" t="s">
        <v>10</v>
      </c>
      <c r="D470" s="98">
        <v>0</v>
      </c>
      <c r="E470" s="98">
        <v>14400</v>
      </c>
      <c r="F470" s="98">
        <v>14400</v>
      </c>
      <c r="G470" s="111">
        <f>F470/E470*100</f>
        <v>100</v>
      </c>
      <c r="H470" s="100"/>
      <c r="I470" s="98"/>
      <c r="J470" s="98"/>
      <c r="K470" s="98"/>
    </row>
    <row r="471" spans="1:11" ht="36" customHeight="1">
      <c r="A471" s="218"/>
      <c r="B471" s="14">
        <v>2030</v>
      </c>
      <c r="C471" s="59" t="s">
        <v>113</v>
      </c>
      <c r="D471" s="98">
        <v>83000</v>
      </c>
      <c r="E471" s="98">
        <v>83000</v>
      </c>
      <c r="F471" s="98">
        <v>83000</v>
      </c>
      <c r="G471" s="111">
        <f>F471/E471*100</f>
        <v>100</v>
      </c>
      <c r="H471" s="100"/>
      <c r="I471" s="98"/>
      <c r="J471" s="98"/>
      <c r="K471" s="91"/>
    </row>
    <row r="472" spans="1:11" ht="14.25" customHeight="1">
      <c r="A472" s="218"/>
      <c r="B472" s="68">
        <v>3110</v>
      </c>
      <c r="C472" s="68" t="s">
        <v>125</v>
      </c>
      <c r="D472" s="98"/>
      <c r="E472" s="98"/>
      <c r="F472" s="98"/>
      <c r="G472" s="111"/>
      <c r="H472" s="138">
        <v>138400</v>
      </c>
      <c r="I472" s="98">
        <v>146600</v>
      </c>
      <c r="J472" s="98">
        <v>146600</v>
      </c>
      <c r="K472" s="98">
        <f t="shared" si="23"/>
        <v>100</v>
      </c>
    </row>
    <row r="473" spans="1:11" ht="16.5" customHeight="1" thickBot="1">
      <c r="A473" s="141"/>
      <c r="B473" s="68">
        <v>4260</v>
      </c>
      <c r="C473" s="68" t="s">
        <v>18</v>
      </c>
      <c r="D473" s="98"/>
      <c r="E473" s="98"/>
      <c r="F473" s="98"/>
      <c r="G473" s="111"/>
      <c r="H473" s="100"/>
      <c r="I473" s="98">
        <v>6200</v>
      </c>
      <c r="J473" s="98">
        <v>6200</v>
      </c>
      <c r="K473" s="90">
        <f t="shared" si="23"/>
        <v>100</v>
      </c>
    </row>
    <row r="474" spans="1:11" ht="25.5" customHeight="1" thickBot="1">
      <c r="A474" s="53">
        <v>853</v>
      </c>
      <c r="B474" s="47"/>
      <c r="C474" s="81" t="s">
        <v>132</v>
      </c>
      <c r="D474" s="94">
        <f>SUM(D475+D484)</f>
        <v>35000</v>
      </c>
      <c r="E474" s="94">
        <f>SUM(E475+E484)</f>
        <v>35000</v>
      </c>
      <c r="F474" s="94">
        <f>SUM(F475+F484)</f>
        <v>0</v>
      </c>
      <c r="G474" s="94">
        <f>SUM(G484)</f>
        <v>0</v>
      </c>
      <c r="H474" s="94">
        <f>SUM(H475+H484)</f>
        <v>38500</v>
      </c>
      <c r="I474" s="94">
        <f>SUM(I475+I484)</f>
        <v>38500</v>
      </c>
      <c r="J474" s="94">
        <f>SUM(J475+J484)</f>
        <v>3500</v>
      </c>
      <c r="K474" s="94">
        <f t="shared" si="23"/>
        <v>9.090909090909092</v>
      </c>
    </row>
    <row r="475" spans="1:11" ht="15.75" customHeight="1">
      <c r="A475" s="285">
        <v>85307</v>
      </c>
      <c r="B475" s="71"/>
      <c r="C475" s="92" t="s">
        <v>219</v>
      </c>
      <c r="D475" s="104">
        <v>35000</v>
      </c>
      <c r="E475" s="104">
        <v>35000</v>
      </c>
      <c r="F475" s="104">
        <v>0</v>
      </c>
      <c r="G475" s="169"/>
      <c r="H475" s="268">
        <f>SUM(H476:H483)</f>
        <v>35000</v>
      </c>
      <c r="I475" s="268">
        <f>SUM(I476:I483)</f>
        <v>35000</v>
      </c>
      <c r="J475" s="268">
        <f>SUM(J476:J483)</f>
        <v>0</v>
      </c>
      <c r="K475" s="91">
        <f t="shared" si="23"/>
        <v>0</v>
      </c>
    </row>
    <row r="476" spans="1:11" ht="15.75" customHeight="1">
      <c r="A476" s="286"/>
      <c r="B476" s="13" t="s">
        <v>37</v>
      </c>
      <c r="C476" s="68" t="s">
        <v>38</v>
      </c>
      <c r="D476" s="99">
        <v>35000</v>
      </c>
      <c r="E476" s="99">
        <v>35000</v>
      </c>
      <c r="F476" s="104">
        <v>0</v>
      </c>
      <c r="G476" s="240"/>
      <c r="H476" s="241"/>
      <c r="I476" s="241"/>
      <c r="J476" s="241"/>
      <c r="K476" s="91"/>
    </row>
    <row r="477" spans="1:11" ht="15.75" customHeight="1">
      <c r="A477" s="286"/>
      <c r="B477" s="51" t="s">
        <v>234</v>
      </c>
      <c r="C477" s="68" t="s">
        <v>51</v>
      </c>
      <c r="D477" s="99"/>
      <c r="E477" s="99"/>
      <c r="F477" s="104"/>
      <c r="G477" s="240"/>
      <c r="H477" s="139">
        <v>4010</v>
      </c>
      <c r="I477" s="139">
        <v>4010</v>
      </c>
      <c r="J477" s="139">
        <v>0</v>
      </c>
      <c r="K477" s="98">
        <f t="shared" si="23"/>
        <v>0</v>
      </c>
    </row>
    <row r="478" spans="1:11" ht="15.75" customHeight="1">
      <c r="A478" s="286"/>
      <c r="B478" s="51" t="s">
        <v>235</v>
      </c>
      <c r="C478" s="68" t="s">
        <v>52</v>
      </c>
      <c r="D478" s="99"/>
      <c r="E478" s="99"/>
      <c r="F478" s="104"/>
      <c r="G478" s="240"/>
      <c r="H478" s="139">
        <v>647</v>
      </c>
      <c r="I478" s="139">
        <v>647</v>
      </c>
      <c r="J478" s="139">
        <v>0</v>
      </c>
      <c r="K478" s="98">
        <f t="shared" si="23"/>
        <v>0</v>
      </c>
    </row>
    <row r="479" spans="1:11" ht="15.75" customHeight="1">
      <c r="A479" s="318"/>
      <c r="B479" s="51" t="s">
        <v>236</v>
      </c>
      <c r="C479" s="68" t="s">
        <v>16</v>
      </c>
      <c r="D479" s="99"/>
      <c r="E479" s="99"/>
      <c r="F479" s="104"/>
      <c r="G479" s="240"/>
      <c r="H479" s="139">
        <v>25343</v>
      </c>
      <c r="I479" s="139">
        <v>25343</v>
      </c>
      <c r="J479" s="139">
        <v>0</v>
      </c>
      <c r="K479" s="98">
        <f t="shared" si="23"/>
        <v>0</v>
      </c>
    </row>
    <row r="480" spans="1:11" ht="5.25" customHeight="1" thickBot="1">
      <c r="A480" s="279"/>
      <c r="B480" s="317"/>
      <c r="C480" s="274"/>
      <c r="D480" s="131"/>
      <c r="E480" s="131"/>
      <c r="F480" s="281"/>
      <c r="G480" s="284"/>
      <c r="H480" s="131"/>
      <c r="I480" s="131"/>
      <c r="J480" s="131"/>
      <c r="K480" s="284"/>
    </row>
    <row r="481" spans="1:11" ht="15.75" customHeight="1" thickBot="1">
      <c r="A481" s="339" t="s">
        <v>0</v>
      </c>
      <c r="B481" s="341" t="s">
        <v>1</v>
      </c>
      <c r="C481" s="341" t="s">
        <v>2</v>
      </c>
      <c r="D481" s="343" t="s">
        <v>146</v>
      </c>
      <c r="E481" s="344"/>
      <c r="F481" s="344"/>
      <c r="G481" s="345"/>
      <c r="H481" s="334" t="s">
        <v>148</v>
      </c>
      <c r="I481" s="335"/>
      <c r="J481" s="335"/>
      <c r="K481" s="336"/>
    </row>
    <row r="482" spans="1:11" ht="27.75" customHeight="1" thickBot="1">
      <c r="A482" s="340"/>
      <c r="B482" s="342"/>
      <c r="C482" s="342"/>
      <c r="D482" s="1" t="s">
        <v>214</v>
      </c>
      <c r="E482" s="2" t="s">
        <v>247</v>
      </c>
      <c r="F482" s="287" t="s">
        <v>147</v>
      </c>
      <c r="G482" s="2" t="s">
        <v>178</v>
      </c>
      <c r="H482" s="2" t="s">
        <v>214</v>
      </c>
      <c r="I482" s="2" t="s">
        <v>247</v>
      </c>
      <c r="J482" s="3" t="s">
        <v>147</v>
      </c>
      <c r="K482" s="2" t="s">
        <v>178</v>
      </c>
    </row>
    <row r="483" spans="1:11" ht="17.25" customHeight="1">
      <c r="A483" s="286"/>
      <c r="B483" s="51" t="s">
        <v>237</v>
      </c>
      <c r="C483" s="68" t="s">
        <v>5</v>
      </c>
      <c r="D483" s="99"/>
      <c r="E483" s="99"/>
      <c r="F483" s="104"/>
      <c r="G483" s="240"/>
      <c r="H483" s="139">
        <v>5000</v>
      </c>
      <c r="I483" s="139">
        <v>5000</v>
      </c>
      <c r="J483" s="139">
        <v>0</v>
      </c>
      <c r="K483" s="98">
        <f t="shared" si="23"/>
        <v>0</v>
      </c>
    </row>
    <row r="484" spans="1:11" ht="17.25" customHeight="1">
      <c r="A484" s="215">
        <v>85395</v>
      </c>
      <c r="B484" s="19"/>
      <c r="C484" s="70" t="s">
        <v>9</v>
      </c>
      <c r="D484" s="91"/>
      <c r="E484" s="91"/>
      <c r="F484" s="91"/>
      <c r="G484" s="196"/>
      <c r="H484" s="103">
        <f>SUM(H485:H485)</f>
        <v>3500</v>
      </c>
      <c r="I484" s="103">
        <f>SUM(I485:I485)</f>
        <v>3500</v>
      </c>
      <c r="J484" s="103">
        <f>SUM(J485:J485)</f>
        <v>3500</v>
      </c>
      <c r="K484" s="91">
        <f t="shared" si="23"/>
        <v>100</v>
      </c>
    </row>
    <row r="485" spans="1:11" ht="62.25" customHeight="1" thickBot="1">
      <c r="A485" s="250"/>
      <c r="B485" s="75">
        <v>2360</v>
      </c>
      <c r="C485" s="146" t="s">
        <v>185</v>
      </c>
      <c r="D485" s="104"/>
      <c r="E485" s="126"/>
      <c r="F485" s="104"/>
      <c r="G485" s="196"/>
      <c r="H485" s="103">
        <v>3500</v>
      </c>
      <c r="I485" s="104">
        <v>3500</v>
      </c>
      <c r="J485" s="104">
        <v>3500</v>
      </c>
      <c r="K485" s="104">
        <f t="shared" si="23"/>
        <v>100</v>
      </c>
    </row>
    <row r="486" spans="1:11" ht="18" customHeight="1" thickBot="1">
      <c r="A486" s="4">
        <v>854</v>
      </c>
      <c r="B486" s="73"/>
      <c r="C486" s="73" t="s">
        <v>133</v>
      </c>
      <c r="D486" s="93">
        <f>SUM(D487+D494+D498)</f>
        <v>0</v>
      </c>
      <c r="E486" s="93">
        <f>SUM(E487+E494+E498)</f>
        <v>86796</v>
      </c>
      <c r="F486" s="94">
        <f>SUM(F487+F494+F498)</f>
        <v>57954.24</v>
      </c>
      <c r="G486" s="115">
        <f>F486/E486*100</f>
        <v>66.77063459145583</v>
      </c>
      <c r="H486" s="94">
        <f>SUM(H487+H494+H498)</f>
        <v>102590</v>
      </c>
      <c r="I486" s="94">
        <f>SUM(I487+I494+I498)</f>
        <v>142786</v>
      </c>
      <c r="J486" s="94">
        <f>SUM(J487+J494+J498)</f>
        <v>111859.20000000001</v>
      </c>
      <c r="K486" s="94">
        <f>J486/I486*100</f>
        <v>78.34045354586586</v>
      </c>
    </row>
    <row r="487" spans="1:11" ht="14.25" customHeight="1">
      <c r="A487" s="36">
        <v>85401</v>
      </c>
      <c r="B487" s="8"/>
      <c r="C487" s="67" t="s">
        <v>134</v>
      </c>
      <c r="D487" s="104"/>
      <c r="E487" s="104"/>
      <c r="F487" s="104"/>
      <c r="G487" s="195"/>
      <c r="H487" s="126">
        <f>SUM(H488:H493)</f>
        <v>31590</v>
      </c>
      <c r="I487" s="126">
        <f>SUM(I488:I493)</f>
        <v>31590</v>
      </c>
      <c r="J487" s="126">
        <f>SUM(J488:J493)</f>
        <v>31589.96</v>
      </c>
      <c r="K487" s="150">
        <f aca="true" t="shared" si="25" ref="K487:K563">J487/I487*100</f>
        <v>99.99987337765116</v>
      </c>
    </row>
    <row r="488" spans="1:11" ht="15.75" customHeight="1">
      <c r="A488" s="364"/>
      <c r="B488" s="23">
        <v>4010</v>
      </c>
      <c r="C488" s="68" t="s">
        <v>49</v>
      </c>
      <c r="D488" s="98"/>
      <c r="E488" s="98"/>
      <c r="F488" s="98"/>
      <c r="G488" s="197"/>
      <c r="H488" s="98">
        <v>24339</v>
      </c>
      <c r="I488" s="98">
        <v>25200</v>
      </c>
      <c r="J488" s="98">
        <v>25200</v>
      </c>
      <c r="K488" s="98">
        <f t="shared" si="25"/>
        <v>100</v>
      </c>
    </row>
    <row r="489" spans="1:11" ht="15.75" customHeight="1">
      <c r="A489" s="351"/>
      <c r="B489" s="23">
        <v>4040</v>
      </c>
      <c r="C489" s="68" t="s">
        <v>50</v>
      </c>
      <c r="D489" s="98"/>
      <c r="E489" s="98"/>
      <c r="F489" s="98"/>
      <c r="G489" s="197"/>
      <c r="H489" s="98">
        <v>579</v>
      </c>
      <c r="I489" s="98">
        <v>579</v>
      </c>
      <c r="J489" s="98">
        <v>579</v>
      </c>
      <c r="K489" s="100">
        <f t="shared" si="25"/>
        <v>100</v>
      </c>
    </row>
    <row r="490" spans="1:11" ht="15" customHeight="1">
      <c r="A490" s="351"/>
      <c r="B490" s="23">
        <v>4110</v>
      </c>
      <c r="C490" s="68" t="s">
        <v>51</v>
      </c>
      <c r="D490" s="98"/>
      <c r="E490" s="98"/>
      <c r="F490" s="98"/>
      <c r="G490" s="197"/>
      <c r="H490" s="98">
        <v>3761</v>
      </c>
      <c r="I490" s="98">
        <v>4048</v>
      </c>
      <c r="J490" s="98">
        <v>4048</v>
      </c>
      <c r="K490" s="98">
        <f t="shared" si="25"/>
        <v>100</v>
      </c>
    </row>
    <row r="491" spans="1:11" ht="15" customHeight="1">
      <c r="A491" s="351"/>
      <c r="B491" s="23">
        <v>4120</v>
      </c>
      <c r="C491" s="68" t="s">
        <v>52</v>
      </c>
      <c r="D491" s="98"/>
      <c r="E491" s="98"/>
      <c r="F491" s="98"/>
      <c r="G491" s="197"/>
      <c r="H491" s="98">
        <v>611</v>
      </c>
      <c r="I491" s="98">
        <v>611</v>
      </c>
      <c r="J491" s="98">
        <v>611</v>
      </c>
      <c r="K491" s="98">
        <f t="shared" si="25"/>
        <v>100</v>
      </c>
    </row>
    <row r="492" spans="1:11" ht="15" customHeight="1">
      <c r="A492" s="351"/>
      <c r="B492" s="23">
        <v>4210</v>
      </c>
      <c r="C492" s="68" t="s">
        <v>17</v>
      </c>
      <c r="D492" s="98"/>
      <c r="E492" s="98"/>
      <c r="F492" s="98"/>
      <c r="G492" s="197"/>
      <c r="H492" s="98">
        <v>485</v>
      </c>
      <c r="I492" s="98">
        <v>0</v>
      </c>
      <c r="J492" s="98">
        <v>0</v>
      </c>
      <c r="K492" s="98"/>
    </row>
    <row r="493" spans="1:11" ht="15" customHeight="1">
      <c r="A493" s="363"/>
      <c r="B493" s="23">
        <v>4440</v>
      </c>
      <c r="C493" s="59" t="s">
        <v>62</v>
      </c>
      <c r="D493" s="98"/>
      <c r="E493" s="98"/>
      <c r="F493" s="98"/>
      <c r="G493" s="197"/>
      <c r="H493" s="98">
        <v>1815</v>
      </c>
      <c r="I493" s="98">
        <v>1152</v>
      </c>
      <c r="J493" s="98">
        <v>1151.96</v>
      </c>
      <c r="K493" s="98">
        <f t="shared" si="25"/>
        <v>99.99652777777777</v>
      </c>
    </row>
    <row r="494" spans="1:11" ht="15" customHeight="1">
      <c r="A494" s="19">
        <v>85415</v>
      </c>
      <c r="B494" s="19"/>
      <c r="C494" s="70" t="s">
        <v>135</v>
      </c>
      <c r="D494" s="91">
        <f>SUM(D495:D496)</f>
        <v>0</v>
      </c>
      <c r="E494" s="91">
        <f>SUM(E495:E496)</f>
        <v>86796</v>
      </c>
      <c r="F494" s="91">
        <f>SUM(F495:F496)</f>
        <v>57954.24</v>
      </c>
      <c r="G494" s="96">
        <f>F494/E494*100</f>
        <v>66.77063459145583</v>
      </c>
      <c r="H494" s="101">
        <f>SUM(H496:H497)</f>
        <v>56000</v>
      </c>
      <c r="I494" s="101">
        <f>SUM(I496:I497)</f>
        <v>104196</v>
      </c>
      <c r="J494" s="101">
        <f>SUM(J496:J497)</f>
        <v>73269.24</v>
      </c>
      <c r="K494" s="91">
        <f t="shared" si="25"/>
        <v>70.31866866290453</v>
      </c>
    </row>
    <row r="495" spans="1:11" ht="37.5" customHeight="1">
      <c r="A495" s="370"/>
      <c r="B495" s="14">
        <v>2030</v>
      </c>
      <c r="C495" s="59" t="s">
        <v>113</v>
      </c>
      <c r="D495" s="91">
        <v>0</v>
      </c>
      <c r="E495" s="98">
        <v>86796</v>
      </c>
      <c r="F495" s="98">
        <v>57954.24</v>
      </c>
      <c r="G495" s="111">
        <f>F495/E495*100</f>
        <v>66.77063459145583</v>
      </c>
      <c r="H495" s="101"/>
      <c r="I495" s="91"/>
      <c r="J495" s="91"/>
      <c r="K495" s="198"/>
    </row>
    <row r="496" spans="1:11" ht="18" customHeight="1">
      <c r="A496" s="371"/>
      <c r="B496" s="43">
        <v>3240</v>
      </c>
      <c r="C496" s="68" t="s">
        <v>114</v>
      </c>
      <c r="D496" s="98"/>
      <c r="E496" s="98"/>
      <c r="F496" s="98"/>
      <c r="G496" s="111"/>
      <c r="H496" s="100">
        <v>56000</v>
      </c>
      <c r="I496" s="98">
        <v>86116</v>
      </c>
      <c r="J496" s="98">
        <v>58971</v>
      </c>
      <c r="K496" s="98">
        <f t="shared" si="25"/>
        <v>68.47856379766826</v>
      </c>
    </row>
    <row r="497" spans="1:11" ht="18" customHeight="1">
      <c r="A497" s="313"/>
      <c r="B497" s="43">
        <v>3260</v>
      </c>
      <c r="C497" s="68" t="s">
        <v>250</v>
      </c>
      <c r="D497" s="98"/>
      <c r="E497" s="98"/>
      <c r="F497" s="98"/>
      <c r="G497" s="111"/>
      <c r="H497" s="100"/>
      <c r="I497" s="100">
        <v>18080</v>
      </c>
      <c r="J497" s="100">
        <v>14298.24</v>
      </c>
      <c r="K497" s="98">
        <f t="shared" si="25"/>
        <v>79.08318584070796</v>
      </c>
    </row>
    <row r="498" spans="1:11" ht="15.75" customHeight="1">
      <c r="A498" s="19">
        <v>85495</v>
      </c>
      <c r="B498" s="19"/>
      <c r="C498" s="70" t="s">
        <v>9</v>
      </c>
      <c r="D498" s="91"/>
      <c r="E498" s="91"/>
      <c r="F498" s="91"/>
      <c r="G498" s="96"/>
      <c r="H498" s="101">
        <f>SUM(H499:H499)</f>
        <v>15000</v>
      </c>
      <c r="I498" s="101">
        <f>SUM(I499:I499)</f>
        <v>7000</v>
      </c>
      <c r="J498" s="101">
        <f>SUM(J499:J499)</f>
        <v>7000</v>
      </c>
      <c r="K498" s="98">
        <f t="shared" si="25"/>
        <v>100</v>
      </c>
    </row>
    <row r="499" spans="1:11" ht="68.25" customHeight="1" thickBot="1">
      <c r="A499" s="312"/>
      <c r="B499" s="30">
        <v>2360</v>
      </c>
      <c r="C499" s="146" t="s">
        <v>220</v>
      </c>
      <c r="D499" s="128"/>
      <c r="E499" s="128"/>
      <c r="F499" s="128"/>
      <c r="G499" s="136"/>
      <c r="H499" s="152">
        <v>15000</v>
      </c>
      <c r="I499" s="152">
        <v>7000</v>
      </c>
      <c r="J499" s="152">
        <v>7000</v>
      </c>
      <c r="K499" s="98">
        <f t="shared" si="25"/>
        <v>100</v>
      </c>
    </row>
    <row r="500" spans="1:11" ht="27" customHeight="1" thickBot="1">
      <c r="A500" s="53">
        <v>900</v>
      </c>
      <c r="B500" s="62"/>
      <c r="C500" s="80" t="s">
        <v>136</v>
      </c>
      <c r="D500" s="93">
        <f>SUM(D501+D519+D523+D526)</f>
        <v>16000</v>
      </c>
      <c r="E500" s="93">
        <f>SUM(E501+E519+E523+E526)</f>
        <v>23384</v>
      </c>
      <c r="F500" s="94">
        <f>SUM(F501+F519+F523+F526)</f>
        <v>19759.010000000002</v>
      </c>
      <c r="G500" s="94">
        <f>F500/E500*100</f>
        <v>84.49799007868629</v>
      </c>
      <c r="H500" s="123">
        <f>SUM(H501+H511+H513+H515+H519+H526)</f>
        <v>792000</v>
      </c>
      <c r="I500" s="123">
        <f>SUM(I501+I511+I513+I515+I519+I526)</f>
        <v>1056100</v>
      </c>
      <c r="J500" s="123">
        <f>SUM(J501+J511+J513+J515+J519+J526)</f>
        <v>1004202.7599999999</v>
      </c>
      <c r="K500" s="94">
        <f t="shared" si="25"/>
        <v>95.08595398163052</v>
      </c>
    </row>
    <row r="501" spans="1:11" ht="17.25" customHeight="1">
      <c r="A501" s="79">
        <v>90001</v>
      </c>
      <c r="B501" s="79"/>
      <c r="C501" s="87" t="s">
        <v>137</v>
      </c>
      <c r="D501" s="150">
        <f>SUM(D502)</f>
        <v>0</v>
      </c>
      <c r="E501" s="150">
        <f>SUM(E502)</f>
        <v>3384</v>
      </c>
      <c r="F501" s="332">
        <f>SUM(F502)</f>
        <v>3384.96</v>
      </c>
      <c r="G501" s="333">
        <f>F501/E501*100</f>
        <v>100.02836879432624</v>
      </c>
      <c r="H501" s="127">
        <f>SUM(H506:H510)</f>
        <v>26000</v>
      </c>
      <c r="I501" s="127">
        <f>SUM(I506:I510)</f>
        <v>76072</v>
      </c>
      <c r="J501" s="127">
        <f>SUM(J506:J510)</f>
        <v>61035.64</v>
      </c>
      <c r="K501" s="150">
        <f t="shared" si="25"/>
        <v>80.23404143443054</v>
      </c>
    </row>
    <row r="502" spans="1:11" ht="17.25" customHeight="1">
      <c r="A502" s="321"/>
      <c r="B502" s="322" t="s">
        <v>31</v>
      </c>
      <c r="C502" s="323" t="s">
        <v>32</v>
      </c>
      <c r="D502" s="126">
        <v>0</v>
      </c>
      <c r="E502" s="104">
        <v>3384</v>
      </c>
      <c r="F502" s="320">
        <v>3384.96</v>
      </c>
      <c r="G502" s="111">
        <f>F502/E502*100</f>
        <v>100.02836879432624</v>
      </c>
      <c r="H502" s="320"/>
      <c r="I502" s="126"/>
      <c r="J502" s="126"/>
      <c r="K502" s="104"/>
    </row>
    <row r="503" spans="1:11" ht="4.5" customHeight="1" thickBot="1">
      <c r="A503" s="319"/>
      <c r="B503" s="310"/>
      <c r="C503" s="274"/>
      <c r="D503" s="281"/>
      <c r="E503" s="281"/>
      <c r="F503" s="281"/>
      <c r="G503" s="284"/>
      <c r="H503" s="281"/>
      <c r="I503" s="281"/>
      <c r="J503" s="281"/>
      <c r="K503" s="281"/>
    </row>
    <row r="504" spans="1:11" ht="17.25" customHeight="1" thickBot="1">
      <c r="A504" s="339" t="s">
        <v>0</v>
      </c>
      <c r="B504" s="341" t="s">
        <v>1</v>
      </c>
      <c r="C504" s="341" t="s">
        <v>2</v>
      </c>
      <c r="D504" s="343" t="s">
        <v>146</v>
      </c>
      <c r="E504" s="344"/>
      <c r="F504" s="344"/>
      <c r="G504" s="345"/>
      <c r="H504" s="334" t="s">
        <v>148</v>
      </c>
      <c r="I504" s="335"/>
      <c r="J504" s="335"/>
      <c r="K504" s="336"/>
    </row>
    <row r="505" spans="1:11" ht="27.75" customHeight="1" thickBot="1">
      <c r="A505" s="340"/>
      <c r="B505" s="342"/>
      <c r="C505" s="342"/>
      <c r="D505" s="1" t="s">
        <v>214</v>
      </c>
      <c r="E505" s="2" t="s">
        <v>247</v>
      </c>
      <c r="F505" s="287" t="s">
        <v>147</v>
      </c>
      <c r="G505" s="2" t="s">
        <v>178</v>
      </c>
      <c r="H505" s="2" t="s">
        <v>214</v>
      </c>
      <c r="I505" s="2" t="s">
        <v>247</v>
      </c>
      <c r="J505" s="3" t="s">
        <v>147</v>
      </c>
      <c r="K505" s="2" t="s">
        <v>178</v>
      </c>
    </row>
    <row r="506" spans="1:11" ht="57" customHeight="1">
      <c r="A506" s="190"/>
      <c r="B506" s="227">
        <v>2830</v>
      </c>
      <c r="C506" s="228" t="s">
        <v>253</v>
      </c>
      <c r="D506" s="229"/>
      <c r="E506" s="229"/>
      <c r="F506" s="229"/>
      <c r="G506" s="233"/>
      <c r="H506" s="232">
        <v>10000</v>
      </c>
      <c r="I506" s="232">
        <v>5000</v>
      </c>
      <c r="J506" s="232">
        <v>5000</v>
      </c>
      <c r="K506" s="98">
        <f t="shared" si="25"/>
        <v>100</v>
      </c>
    </row>
    <row r="507" spans="1:11" ht="27.75" customHeight="1">
      <c r="A507" s="190"/>
      <c r="B507" s="227">
        <v>4390</v>
      </c>
      <c r="C507" s="228" t="s">
        <v>163</v>
      </c>
      <c r="D507" s="229"/>
      <c r="E507" s="229"/>
      <c r="F507" s="229"/>
      <c r="G507" s="230"/>
      <c r="H507" s="231">
        <v>0</v>
      </c>
      <c r="I507" s="232">
        <v>3075</v>
      </c>
      <c r="J507" s="232">
        <v>3075</v>
      </c>
      <c r="K507" s="98">
        <f t="shared" si="25"/>
        <v>100</v>
      </c>
    </row>
    <row r="508" spans="1:11" ht="16.5" customHeight="1">
      <c r="A508" s="190"/>
      <c r="B508" s="23">
        <v>4430</v>
      </c>
      <c r="C508" s="68" t="s">
        <v>11</v>
      </c>
      <c r="D508" s="98"/>
      <c r="E508" s="98"/>
      <c r="F508" s="98"/>
      <c r="G508" s="111"/>
      <c r="H508" s="98">
        <v>13000</v>
      </c>
      <c r="I508" s="98">
        <v>15200</v>
      </c>
      <c r="J508" s="98">
        <v>15164.25</v>
      </c>
      <c r="K508" s="98">
        <f t="shared" si="25"/>
        <v>99.76480263157896</v>
      </c>
    </row>
    <row r="509" spans="1:11" ht="25.5" customHeight="1">
      <c r="A509" s="190"/>
      <c r="B509" s="23">
        <v>4520</v>
      </c>
      <c r="C509" s="59" t="s">
        <v>167</v>
      </c>
      <c r="D509" s="98"/>
      <c r="E509" s="98"/>
      <c r="F509" s="98"/>
      <c r="G509" s="111"/>
      <c r="H509" s="100">
        <v>3000</v>
      </c>
      <c r="I509" s="100">
        <v>2797</v>
      </c>
      <c r="J509" s="98">
        <v>2796.39</v>
      </c>
      <c r="K509" s="98">
        <f t="shared" si="25"/>
        <v>99.97819091884162</v>
      </c>
    </row>
    <row r="510" spans="1:11" ht="18.75" customHeight="1">
      <c r="A510" s="191"/>
      <c r="B510" s="269">
        <v>6050</v>
      </c>
      <c r="C510" s="59" t="s">
        <v>24</v>
      </c>
      <c r="D510" s="99"/>
      <c r="E510" s="99"/>
      <c r="F510" s="99"/>
      <c r="G510" s="102"/>
      <c r="H510" s="139">
        <v>0</v>
      </c>
      <c r="I510" s="99">
        <v>50000</v>
      </c>
      <c r="J510" s="99">
        <v>35000</v>
      </c>
      <c r="K510" s="98">
        <f t="shared" si="25"/>
        <v>70</v>
      </c>
    </row>
    <row r="511" spans="1:11" ht="15" customHeight="1">
      <c r="A511" s="36">
        <v>90002</v>
      </c>
      <c r="B511" s="8"/>
      <c r="C511" s="67" t="s">
        <v>154</v>
      </c>
      <c r="D511" s="104"/>
      <c r="E511" s="104"/>
      <c r="F511" s="104"/>
      <c r="G511" s="113"/>
      <c r="H511" s="103">
        <f>SUM(H512:H512)</f>
        <v>5000</v>
      </c>
      <c r="I511" s="103">
        <f>SUM(I512:I512)</f>
        <v>4210</v>
      </c>
      <c r="J511" s="103">
        <f>SUM(J512:J512)</f>
        <v>3556.85</v>
      </c>
      <c r="K511" s="104">
        <f t="shared" si="25"/>
        <v>84.4857482185273</v>
      </c>
    </row>
    <row r="512" spans="1:11" ht="16.5" customHeight="1">
      <c r="A512" s="248"/>
      <c r="B512" s="23">
        <v>4300</v>
      </c>
      <c r="C512" s="68" t="s">
        <v>5</v>
      </c>
      <c r="D512" s="98"/>
      <c r="E512" s="98"/>
      <c r="F512" s="98"/>
      <c r="G512" s="111"/>
      <c r="H512" s="100">
        <v>5000</v>
      </c>
      <c r="I512" s="100">
        <v>4210</v>
      </c>
      <c r="J512" s="98">
        <v>3556.85</v>
      </c>
      <c r="K512" s="98">
        <f t="shared" si="25"/>
        <v>84.4857482185273</v>
      </c>
    </row>
    <row r="513" spans="1:11" ht="15.75" customHeight="1">
      <c r="A513" s="18">
        <v>90003</v>
      </c>
      <c r="B513" s="19"/>
      <c r="C513" s="70" t="s">
        <v>138</v>
      </c>
      <c r="D513" s="91"/>
      <c r="E513" s="91"/>
      <c r="F513" s="91"/>
      <c r="G513" s="96"/>
      <c r="H513" s="101">
        <f>SUM(H514:H514)</f>
        <v>345000</v>
      </c>
      <c r="I513" s="91">
        <f>SUM(I514:I514)</f>
        <v>347425</v>
      </c>
      <c r="J513" s="91">
        <f>SUM(J514:J514)</f>
        <v>341764.3</v>
      </c>
      <c r="K513" s="98">
        <f t="shared" si="25"/>
        <v>98.3706699287616</v>
      </c>
    </row>
    <row r="514" spans="1:11" ht="16.5" customHeight="1">
      <c r="A514" s="249"/>
      <c r="B514" s="23">
        <v>4300</v>
      </c>
      <c r="C514" s="68" t="s">
        <v>5</v>
      </c>
      <c r="D514" s="98"/>
      <c r="E514" s="98"/>
      <c r="F514" s="98"/>
      <c r="G514" s="111"/>
      <c r="H514" s="98">
        <v>345000</v>
      </c>
      <c r="I514" s="98">
        <v>347425</v>
      </c>
      <c r="J514" s="98">
        <v>341764.3</v>
      </c>
      <c r="K514" s="98">
        <f t="shared" si="25"/>
        <v>98.3706699287616</v>
      </c>
    </row>
    <row r="515" spans="1:11" ht="15.75" customHeight="1">
      <c r="A515" s="18">
        <v>90004</v>
      </c>
      <c r="B515" s="19"/>
      <c r="C515" s="70" t="s">
        <v>139</v>
      </c>
      <c r="D515" s="91"/>
      <c r="E515" s="91"/>
      <c r="F515" s="91"/>
      <c r="G515" s="96"/>
      <c r="H515" s="101">
        <f>SUM(H516:H517)</f>
        <v>67000</v>
      </c>
      <c r="I515" s="101">
        <f>SUM(I516:I518)</f>
        <v>132100</v>
      </c>
      <c r="J515" s="91">
        <f>SUM(J516:J518)</f>
        <v>131338.03999999998</v>
      </c>
      <c r="K515" s="91">
        <f t="shared" si="25"/>
        <v>99.42319454958364</v>
      </c>
    </row>
    <row r="516" spans="1:11" ht="17.25" customHeight="1">
      <c r="A516" s="364"/>
      <c r="B516" s="23">
        <v>4170</v>
      </c>
      <c r="C516" s="68" t="s">
        <v>16</v>
      </c>
      <c r="D516" s="98"/>
      <c r="E516" s="98"/>
      <c r="F516" s="98"/>
      <c r="G516" s="111"/>
      <c r="H516" s="100">
        <v>7000</v>
      </c>
      <c r="I516" s="100">
        <v>7800</v>
      </c>
      <c r="J516" s="100">
        <v>7800</v>
      </c>
      <c r="K516" s="98">
        <f t="shared" si="25"/>
        <v>100</v>
      </c>
    </row>
    <row r="517" spans="1:11" ht="18" customHeight="1">
      <c r="A517" s="351"/>
      <c r="B517" s="23">
        <v>4300</v>
      </c>
      <c r="C517" s="68" t="s">
        <v>5</v>
      </c>
      <c r="D517" s="98"/>
      <c r="E517" s="98"/>
      <c r="F517" s="98"/>
      <c r="G517" s="111"/>
      <c r="H517" s="100">
        <v>60000</v>
      </c>
      <c r="I517" s="98">
        <v>100300</v>
      </c>
      <c r="J517" s="98">
        <v>100168.04</v>
      </c>
      <c r="K517" s="98">
        <f t="shared" si="25"/>
        <v>99.86843469591226</v>
      </c>
    </row>
    <row r="518" spans="1:11" ht="17.25" customHeight="1">
      <c r="A518" s="363"/>
      <c r="B518" s="23">
        <v>6050</v>
      </c>
      <c r="C518" s="59" t="s">
        <v>24</v>
      </c>
      <c r="D518" s="98"/>
      <c r="E518" s="98"/>
      <c r="F518" s="98"/>
      <c r="G518" s="111"/>
      <c r="H518" s="100">
        <v>0</v>
      </c>
      <c r="I518" s="100">
        <v>24000</v>
      </c>
      <c r="J518" s="100">
        <v>23370</v>
      </c>
      <c r="K518" s="98">
        <f t="shared" si="25"/>
        <v>97.375</v>
      </c>
    </row>
    <row r="519" spans="1:11" ht="18" customHeight="1">
      <c r="A519" s="18">
        <v>90015</v>
      </c>
      <c r="B519" s="19"/>
      <c r="C519" s="70" t="s">
        <v>140</v>
      </c>
      <c r="D519" s="91"/>
      <c r="E519" s="91"/>
      <c r="F519" s="91"/>
      <c r="G519" s="96"/>
      <c r="H519" s="101">
        <f>SUM(H520:H522)</f>
        <v>220000</v>
      </c>
      <c r="I519" s="101">
        <f>SUM(I520:I522)</f>
        <v>254500</v>
      </c>
      <c r="J519" s="101">
        <f>SUM(J520:J522)</f>
        <v>230092.09000000003</v>
      </c>
      <c r="K519" s="91">
        <f t="shared" si="25"/>
        <v>90.40946561886052</v>
      </c>
    </row>
    <row r="520" spans="1:11" ht="18.75" customHeight="1">
      <c r="A520" s="109"/>
      <c r="B520" s="23">
        <v>4260</v>
      </c>
      <c r="C520" s="68" t="s">
        <v>18</v>
      </c>
      <c r="D520" s="98"/>
      <c r="E520" s="98"/>
      <c r="F520" s="98"/>
      <c r="G520" s="111"/>
      <c r="H520" s="100">
        <v>114500</v>
      </c>
      <c r="I520" s="100">
        <v>159000</v>
      </c>
      <c r="J520" s="98">
        <v>142973.45</v>
      </c>
      <c r="K520" s="98">
        <f t="shared" si="25"/>
        <v>89.92040880503144</v>
      </c>
    </row>
    <row r="521" spans="1:11" ht="18.75" customHeight="1">
      <c r="A521" s="129"/>
      <c r="B521" s="23">
        <v>4300</v>
      </c>
      <c r="C521" s="68" t="s">
        <v>5</v>
      </c>
      <c r="D521" s="98"/>
      <c r="E521" s="98"/>
      <c r="F521" s="98"/>
      <c r="G521" s="111"/>
      <c r="H521" s="100">
        <v>65500</v>
      </c>
      <c r="I521" s="100">
        <v>65500</v>
      </c>
      <c r="J521" s="98">
        <v>57896.1</v>
      </c>
      <c r="K521" s="98">
        <f t="shared" si="25"/>
        <v>88.3909923664122</v>
      </c>
    </row>
    <row r="522" spans="1:11" ht="19.5" customHeight="1">
      <c r="A522" s="67"/>
      <c r="B522" s="45">
        <v>6050</v>
      </c>
      <c r="C522" s="30" t="s">
        <v>24</v>
      </c>
      <c r="D522" s="90"/>
      <c r="E522" s="90"/>
      <c r="F522" s="90"/>
      <c r="G522" s="111"/>
      <c r="H522" s="152">
        <v>40000</v>
      </c>
      <c r="I522" s="152">
        <v>30000</v>
      </c>
      <c r="J522" s="152">
        <v>29222.54</v>
      </c>
      <c r="K522" s="98">
        <f t="shared" si="25"/>
        <v>97.40846666666667</v>
      </c>
    </row>
    <row r="523" spans="1:11" ht="27.75" customHeight="1">
      <c r="A523" s="84">
        <v>90019</v>
      </c>
      <c r="B523" s="45"/>
      <c r="C523" s="110" t="s">
        <v>173</v>
      </c>
      <c r="D523" s="90">
        <f>SUM(D524:D525)</f>
        <v>16000</v>
      </c>
      <c r="E523" s="90">
        <f>SUM(E524:E525)</f>
        <v>20000</v>
      </c>
      <c r="F523" s="90">
        <f>SUM(F524:F525)</f>
        <v>16210.210000000001</v>
      </c>
      <c r="G523" s="168">
        <f>F523/E523*100</f>
        <v>81.05105</v>
      </c>
      <c r="H523" s="152"/>
      <c r="I523" s="152"/>
      <c r="J523" s="152"/>
      <c r="K523" s="90"/>
    </row>
    <row r="524" spans="1:11" ht="19.5" customHeight="1">
      <c r="A524" s="361"/>
      <c r="B524" s="13" t="s">
        <v>37</v>
      </c>
      <c r="C524" s="59" t="s">
        <v>38</v>
      </c>
      <c r="D524" s="98">
        <v>16000</v>
      </c>
      <c r="E524" s="98">
        <v>20000</v>
      </c>
      <c r="F524" s="98">
        <v>15710.17</v>
      </c>
      <c r="G524" s="111">
        <f>F524/E524*100</f>
        <v>78.55085000000001</v>
      </c>
      <c r="H524" s="138"/>
      <c r="I524" s="98"/>
      <c r="J524" s="98"/>
      <c r="K524" s="98"/>
    </row>
    <row r="525" spans="1:11" ht="17.25" customHeight="1">
      <c r="A525" s="362"/>
      <c r="B525" s="14" t="s">
        <v>31</v>
      </c>
      <c r="C525" s="68" t="s">
        <v>32</v>
      </c>
      <c r="D525" s="15">
        <v>0</v>
      </c>
      <c r="E525" s="15">
        <v>0</v>
      </c>
      <c r="F525" s="15">
        <v>500.04</v>
      </c>
      <c r="G525" s="16"/>
      <c r="H525" s="201"/>
      <c r="I525" s="119"/>
      <c r="J525" s="119"/>
      <c r="K525" s="98"/>
    </row>
    <row r="526" spans="1:11" ht="18" customHeight="1">
      <c r="A526" s="84">
        <v>90095</v>
      </c>
      <c r="B526" s="108"/>
      <c r="C526" s="70" t="s">
        <v>9</v>
      </c>
      <c r="D526" s="77">
        <v>0</v>
      </c>
      <c r="E526" s="77">
        <v>0</v>
      </c>
      <c r="F526" s="77">
        <f>F527</f>
        <v>163.84</v>
      </c>
      <c r="G526" s="16"/>
      <c r="H526" s="151">
        <f>SUM(H531:H535)</f>
        <v>129000</v>
      </c>
      <c r="I526" s="151">
        <f>SUM(I531:I535)</f>
        <v>241793</v>
      </c>
      <c r="J526" s="151">
        <f>SUM(J531:J535)</f>
        <v>236415.84</v>
      </c>
      <c r="K526" s="128">
        <f t="shared" si="25"/>
        <v>97.77613082264581</v>
      </c>
    </row>
    <row r="527" spans="1:11" ht="18" customHeight="1">
      <c r="A527" s="215"/>
      <c r="B527" s="13" t="s">
        <v>37</v>
      </c>
      <c r="C527" s="59" t="s">
        <v>38</v>
      </c>
      <c r="D527" s="21">
        <v>0</v>
      </c>
      <c r="E527" s="21">
        <v>0</v>
      </c>
      <c r="F527" s="21">
        <v>163.84</v>
      </c>
      <c r="G527" s="16"/>
      <c r="H527" s="101"/>
      <c r="I527" s="101"/>
      <c r="J527" s="101"/>
      <c r="K527" s="91"/>
    </row>
    <row r="528" spans="1:11" ht="6.75" customHeight="1" thickBot="1">
      <c r="A528" s="279"/>
      <c r="B528" s="276"/>
      <c r="C528" s="275"/>
      <c r="D528" s="282"/>
      <c r="E528" s="282"/>
      <c r="F528" s="282"/>
      <c r="G528" s="161"/>
      <c r="H528" s="281"/>
      <c r="I528" s="281"/>
      <c r="J528" s="281"/>
      <c r="K528" s="281"/>
    </row>
    <row r="529" spans="1:11" ht="15" customHeight="1" thickBot="1">
      <c r="A529" s="339" t="s">
        <v>0</v>
      </c>
      <c r="B529" s="341" t="s">
        <v>1</v>
      </c>
      <c r="C529" s="341" t="s">
        <v>2</v>
      </c>
      <c r="D529" s="343" t="s">
        <v>146</v>
      </c>
      <c r="E529" s="344"/>
      <c r="F529" s="344"/>
      <c r="G529" s="345"/>
      <c r="H529" s="334" t="s">
        <v>148</v>
      </c>
      <c r="I529" s="335"/>
      <c r="J529" s="335"/>
      <c r="K529" s="336"/>
    </row>
    <row r="530" spans="1:11" ht="28.5" customHeight="1" thickBot="1">
      <c r="A530" s="340"/>
      <c r="B530" s="342"/>
      <c r="C530" s="342"/>
      <c r="D530" s="1" t="s">
        <v>214</v>
      </c>
      <c r="E530" s="2" t="s">
        <v>247</v>
      </c>
      <c r="F530" s="287" t="s">
        <v>147</v>
      </c>
      <c r="G530" s="2" t="s">
        <v>178</v>
      </c>
      <c r="H530" s="2" t="s">
        <v>214</v>
      </c>
      <c r="I530" s="2" t="s">
        <v>247</v>
      </c>
      <c r="J530" s="3" t="s">
        <v>147</v>
      </c>
      <c r="K530" s="2" t="s">
        <v>178</v>
      </c>
    </row>
    <row r="531" spans="1:11" ht="63" customHeight="1">
      <c r="A531" s="369"/>
      <c r="B531" s="23">
        <v>2360</v>
      </c>
      <c r="C531" s="154" t="s">
        <v>185</v>
      </c>
      <c r="D531" s="21"/>
      <c r="E531" s="21"/>
      <c r="F531" s="21"/>
      <c r="G531" s="16"/>
      <c r="H531" s="101">
        <v>16000</v>
      </c>
      <c r="I531" s="101">
        <v>24000</v>
      </c>
      <c r="J531" s="101">
        <v>24000</v>
      </c>
      <c r="K531" s="98">
        <f t="shared" si="25"/>
        <v>100</v>
      </c>
    </row>
    <row r="532" spans="1:11" ht="16.5" customHeight="1">
      <c r="A532" s="347"/>
      <c r="B532" s="45">
        <v>4210</v>
      </c>
      <c r="C532" s="68" t="s">
        <v>17</v>
      </c>
      <c r="D532" s="77"/>
      <c r="E532" s="77"/>
      <c r="F532" s="77"/>
      <c r="G532" s="32"/>
      <c r="H532" s="152">
        <v>0</v>
      </c>
      <c r="I532" s="152">
        <v>3003</v>
      </c>
      <c r="J532" s="152">
        <v>2421.51</v>
      </c>
      <c r="K532" s="90">
        <f t="shared" si="25"/>
        <v>80.63636363636364</v>
      </c>
    </row>
    <row r="533" spans="1:11" ht="15.75" customHeight="1">
      <c r="A533" s="347"/>
      <c r="B533" s="45">
        <v>4260</v>
      </c>
      <c r="C533" s="68" t="s">
        <v>18</v>
      </c>
      <c r="D533" s="77"/>
      <c r="E533" s="77"/>
      <c r="F533" s="77"/>
      <c r="G533" s="32"/>
      <c r="H533" s="152">
        <v>3000</v>
      </c>
      <c r="I533" s="152">
        <v>3000</v>
      </c>
      <c r="J533" s="152">
        <v>2840.62</v>
      </c>
      <c r="K533" s="90">
        <f t="shared" si="25"/>
        <v>94.68733333333333</v>
      </c>
    </row>
    <row r="534" spans="1:11" ht="15" customHeight="1">
      <c r="A534" s="347"/>
      <c r="B534" s="45">
        <v>4300</v>
      </c>
      <c r="C534" s="68" t="s">
        <v>5</v>
      </c>
      <c r="D534" s="77"/>
      <c r="E534" s="77"/>
      <c r="F534" s="77"/>
      <c r="G534" s="32"/>
      <c r="H534" s="152">
        <v>10000</v>
      </c>
      <c r="I534" s="152">
        <v>11790</v>
      </c>
      <c r="J534" s="152">
        <v>11224.75</v>
      </c>
      <c r="K534" s="90">
        <f t="shared" si="25"/>
        <v>95.20568278201867</v>
      </c>
    </row>
    <row r="535" spans="1:11" ht="20.25" customHeight="1" thickBot="1">
      <c r="A535" s="349"/>
      <c r="B535" s="45">
        <v>6050</v>
      </c>
      <c r="C535" s="30" t="s">
        <v>24</v>
      </c>
      <c r="D535" s="31"/>
      <c r="E535" s="31"/>
      <c r="F535" s="31"/>
      <c r="G535" s="32"/>
      <c r="H535" s="152">
        <v>100000</v>
      </c>
      <c r="I535" s="152">
        <v>200000</v>
      </c>
      <c r="J535" s="90">
        <v>195928.96</v>
      </c>
      <c r="K535" s="90">
        <f t="shared" si="25"/>
        <v>97.96448</v>
      </c>
    </row>
    <row r="536" spans="1:11" ht="28.5" customHeight="1" thickBot="1">
      <c r="A536" s="4">
        <v>921</v>
      </c>
      <c r="B536" s="47"/>
      <c r="C536" s="81" t="s">
        <v>141</v>
      </c>
      <c r="D536" s="6"/>
      <c r="E536" s="6"/>
      <c r="F536" s="6"/>
      <c r="G536" s="117"/>
      <c r="H536" s="95">
        <f>SUM(H537+H540)</f>
        <v>409000</v>
      </c>
      <c r="I536" s="94">
        <f>SUM(I537+I540)</f>
        <v>429000</v>
      </c>
      <c r="J536" s="95">
        <f>SUM(J537+J540)</f>
        <v>426927.2</v>
      </c>
      <c r="K536" s="94">
        <f t="shared" si="25"/>
        <v>99.51682983682983</v>
      </c>
    </row>
    <row r="537" spans="1:11" ht="17.25" customHeight="1">
      <c r="A537" s="155">
        <v>92109</v>
      </c>
      <c r="B537" s="8"/>
      <c r="C537" s="67" t="s">
        <v>142</v>
      </c>
      <c r="D537" s="9"/>
      <c r="E537" s="9"/>
      <c r="F537" s="9"/>
      <c r="G537" s="11"/>
      <c r="H537" s="103">
        <f>SUM(H538:H539)</f>
        <v>271000</v>
      </c>
      <c r="I537" s="103">
        <f>SUM(I538:I539)</f>
        <v>291000</v>
      </c>
      <c r="J537" s="103">
        <f>SUM(J538:J539)</f>
        <v>288927.2</v>
      </c>
      <c r="K537" s="104">
        <f t="shared" si="25"/>
        <v>99.28769759450172</v>
      </c>
    </row>
    <row r="538" spans="1:11" ht="32.25" customHeight="1">
      <c r="A538" s="350"/>
      <c r="B538" s="143">
        <v>2480</v>
      </c>
      <c r="C538" s="59" t="s">
        <v>143</v>
      </c>
      <c r="D538" s="15"/>
      <c r="E538" s="15"/>
      <c r="F538" s="15"/>
      <c r="G538" s="16"/>
      <c r="H538" s="98">
        <v>246000</v>
      </c>
      <c r="I538" s="98">
        <v>266000</v>
      </c>
      <c r="J538" s="98">
        <v>266000</v>
      </c>
      <c r="K538" s="98">
        <f t="shared" si="25"/>
        <v>100</v>
      </c>
    </row>
    <row r="539" spans="1:11" ht="53.25" customHeight="1">
      <c r="A539" s="338"/>
      <c r="B539" s="143">
        <v>6220</v>
      </c>
      <c r="C539" s="59" t="s">
        <v>169</v>
      </c>
      <c r="D539" s="15"/>
      <c r="E539" s="15"/>
      <c r="F539" s="15"/>
      <c r="G539" s="16"/>
      <c r="H539" s="100">
        <v>25000</v>
      </c>
      <c r="I539" s="100">
        <v>25000</v>
      </c>
      <c r="J539" s="98">
        <v>22927.2</v>
      </c>
      <c r="K539" s="98">
        <f t="shared" si="25"/>
        <v>91.7088</v>
      </c>
    </row>
    <row r="540" spans="1:11" ht="15" customHeight="1">
      <c r="A540" s="215">
        <v>92116</v>
      </c>
      <c r="B540" s="19"/>
      <c r="C540" s="70" t="s">
        <v>144</v>
      </c>
      <c r="D540" s="21"/>
      <c r="E540" s="21"/>
      <c r="F540" s="21"/>
      <c r="G540" s="16"/>
      <c r="H540" s="101">
        <f>SUM(H541:H541)</f>
        <v>138000</v>
      </c>
      <c r="I540" s="101">
        <f>SUM(I541:I541)</f>
        <v>138000</v>
      </c>
      <c r="J540" s="101">
        <f>SUM(J541:J541)</f>
        <v>138000</v>
      </c>
      <c r="K540" s="91">
        <f t="shared" si="25"/>
        <v>100</v>
      </c>
    </row>
    <row r="541" spans="1:11" ht="30" customHeight="1" thickBot="1">
      <c r="A541" s="250"/>
      <c r="B541" s="68">
        <v>2480</v>
      </c>
      <c r="C541" s="59" t="s">
        <v>143</v>
      </c>
      <c r="D541" s="15"/>
      <c r="E541" s="15"/>
      <c r="F541" s="15"/>
      <c r="G541" s="16"/>
      <c r="H541" s="98">
        <v>138000</v>
      </c>
      <c r="I541" s="98">
        <v>138000</v>
      </c>
      <c r="J541" s="98">
        <v>138000</v>
      </c>
      <c r="K541" s="98">
        <f t="shared" si="25"/>
        <v>100</v>
      </c>
    </row>
    <row r="542" spans="1:11" ht="17.25" customHeight="1" thickBot="1">
      <c r="A542" s="53">
        <v>926</v>
      </c>
      <c r="B542" s="47"/>
      <c r="C542" s="66" t="s">
        <v>208</v>
      </c>
      <c r="D542" s="94">
        <f>SUM(D543+D60)</f>
        <v>0</v>
      </c>
      <c r="E542" s="94">
        <f>SUM(E543+E557+E561)</f>
        <v>1637</v>
      </c>
      <c r="F542" s="94">
        <f>SUM(F543+F557+F561)</f>
        <v>2229.45</v>
      </c>
      <c r="G542" s="97"/>
      <c r="H542" s="94">
        <f>SUM(H543+H557)</f>
        <v>139575</v>
      </c>
      <c r="I542" s="94">
        <f>SUM(I543+I557)</f>
        <v>150975</v>
      </c>
      <c r="J542" s="94">
        <f>SUM(J543+J557)</f>
        <v>146137.43</v>
      </c>
      <c r="K542" s="94">
        <f t="shared" si="25"/>
        <v>96.79578075840371</v>
      </c>
    </row>
    <row r="543" spans="1:11" ht="16.5" customHeight="1">
      <c r="A543" s="36">
        <v>92601</v>
      </c>
      <c r="B543" s="71"/>
      <c r="C543" s="67" t="s">
        <v>164</v>
      </c>
      <c r="D543" s="104">
        <f>D544</f>
        <v>0</v>
      </c>
      <c r="E543" s="104">
        <f>E544</f>
        <v>0</v>
      </c>
      <c r="F543" s="104">
        <f>F544</f>
        <v>11.06</v>
      </c>
      <c r="G543" s="102"/>
      <c r="H543" s="103">
        <f>SUM(H545:H556)</f>
        <v>42575</v>
      </c>
      <c r="I543" s="103">
        <f>SUM(I545:I556)</f>
        <v>53975</v>
      </c>
      <c r="J543" s="103">
        <f>SUM(J545:J556)</f>
        <v>49637.42999999999</v>
      </c>
      <c r="K543" s="104">
        <f t="shared" si="25"/>
        <v>91.96374247336728</v>
      </c>
    </row>
    <row r="544" spans="1:11" ht="18" customHeight="1">
      <c r="A544" s="237"/>
      <c r="B544" s="243" t="s">
        <v>14</v>
      </c>
      <c r="C544" s="153" t="s">
        <v>15</v>
      </c>
      <c r="D544" s="99">
        <v>0</v>
      </c>
      <c r="E544" s="99">
        <v>0</v>
      </c>
      <c r="F544" s="99">
        <v>11.06</v>
      </c>
      <c r="G544" s="102"/>
      <c r="H544" s="103"/>
      <c r="I544" s="103"/>
      <c r="J544" s="103"/>
      <c r="K544" s="104"/>
    </row>
    <row r="545" spans="1:11" ht="16.5" customHeight="1">
      <c r="A545" s="129"/>
      <c r="B545" s="75">
        <v>4110</v>
      </c>
      <c r="C545" s="68" t="s">
        <v>51</v>
      </c>
      <c r="D545" s="192"/>
      <c r="E545" s="99"/>
      <c r="F545" s="99"/>
      <c r="G545" s="102"/>
      <c r="H545" s="139">
        <v>2280</v>
      </c>
      <c r="I545" s="139">
        <v>2080</v>
      </c>
      <c r="J545" s="99">
        <v>1827.74</v>
      </c>
      <c r="K545" s="99">
        <f>J545/I545*100</f>
        <v>87.87211538461538</v>
      </c>
    </row>
    <row r="546" spans="1:11" ht="16.5" customHeight="1">
      <c r="A546" s="129"/>
      <c r="B546" s="23">
        <v>4120</v>
      </c>
      <c r="C546" s="68" t="s">
        <v>52</v>
      </c>
      <c r="D546" s="192"/>
      <c r="E546" s="99"/>
      <c r="F546" s="99"/>
      <c r="G546" s="102"/>
      <c r="H546" s="139">
        <v>0</v>
      </c>
      <c r="I546" s="139">
        <v>100</v>
      </c>
      <c r="J546" s="99">
        <v>73.5</v>
      </c>
      <c r="K546" s="99">
        <f>J546/I546*100</f>
        <v>73.5</v>
      </c>
    </row>
    <row r="547" spans="1:11" ht="17.25" customHeight="1">
      <c r="A547" s="129"/>
      <c r="B547" s="75">
        <v>4170</v>
      </c>
      <c r="C547" s="68" t="s">
        <v>16</v>
      </c>
      <c r="D547" s="192"/>
      <c r="E547" s="99"/>
      <c r="F547" s="99"/>
      <c r="G547" s="102"/>
      <c r="H547" s="139">
        <v>15000</v>
      </c>
      <c r="I547" s="139">
        <v>13010</v>
      </c>
      <c r="J547" s="99">
        <v>12406.86</v>
      </c>
      <c r="K547" s="99">
        <f t="shared" si="25"/>
        <v>95.3640276710223</v>
      </c>
    </row>
    <row r="548" spans="1:11" ht="18" customHeight="1">
      <c r="A548" s="129"/>
      <c r="B548" s="75">
        <v>4210</v>
      </c>
      <c r="C548" s="68" t="s">
        <v>17</v>
      </c>
      <c r="D548" s="192"/>
      <c r="E548" s="99"/>
      <c r="F548" s="99"/>
      <c r="G548" s="102"/>
      <c r="H548" s="139">
        <v>3615</v>
      </c>
      <c r="I548" s="99">
        <v>2115</v>
      </c>
      <c r="J548" s="99">
        <v>2070.7</v>
      </c>
      <c r="K548" s="99">
        <f t="shared" si="25"/>
        <v>97.90543735224585</v>
      </c>
    </row>
    <row r="549" spans="1:11" ht="14.25">
      <c r="A549" s="129"/>
      <c r="B549" s="23">
        <v>4260</v>
      </c>
      <c r="C549" s="68" t="s">
        <v>18</v>
      </c>
      <c r="D549" s="192"/>
      <c r="E549" s="99"/>
      <c r="F549" s="99"/>
      <c r="G549" s="102"/>
      <c r="H549" s="139">
        <v>15000</v>
      </c>
      <c r="I549" s="139">
        <v>12500</v>
      </c>
      <c r="J549" s="99">
        <v>10970.21</v>
      </c>
      <c r="K549" s="99">
        <f t="shared" si="25"/>
        <v>87.76168</v>
      </c>
    </row>
    <row r="550" spans="1:11" ht="15.75" customHeight="1">
      <c r="A550" s="67"/>
      <c r="B550" s="75">
        <v>4270</v>
      </c>
      <c r="C550" s="68" t="s">
        <v>19</v>
      </c>
      <c r="D550" s="64"/>
      <c r="E550" s="99"/>
      <c r="F550" s="99"/>
      <c r="G550" s="102"/>
      <c r="H550" s="139">
        <v>1300</v>
      </c>
      <c r="I550" s="139">
        <v>18800</v>
      </c>
      <c r="J550" s="99">
        <v>18493.11</v>
      </c>
      <c r="K550" s="99">
        <f t="shared" si="25"/>
        <v>98.36760638297872</v>
      </c>
    </row>
    <row r="551" spans="1:11" ht="4.5" customHeight="1" thickBot="1">
      <c r="A551" s="296"/>
      <c r="B551" s="120"/>
      <c r="C551" s="274"/>
      <c r="D551" s="280"/>
      <c r="E551" s="131"/>
      <c r="F551" s="131"/>
      <c r="G551" s="131"/>
      <c r="H551" s="131"/>
      <c r="I551" s="131"/>
      <c r="J551" s="131"/>
      <c r="K551" s="131"/>
    </row>
    <row r="552" spans="1:11" ht="17.25" customHeight="1" thickBot="1">
      <c r="A552" s="339" t="s">
        <v>0</v>
      </c>
      <c r="B552" s="341" t="s">
        <v>1</v>
      </c>
      <c r="C552" s="341" t="s">
        <v>2</v>
      </c>
      <c r="D552" s="343" t="s">
        <v>146</v>
      </c>
      <c r="E552" s="344"/>
      <c r="F552" s="344"/>
      <c r="G552" s="345"/>
      <c r="H552" s="334" t="s">
        <v>148</v>
      </c>
      <c r="I552" s="335"/>
      <c r="J552" s="335"/>
      <c r="K552" s="336"/>
    </row>
    <row r="553" spans="1:11" ht="27" customHeight="1" thickBot="1">
      <c r="A553" s="340"/>
      <c r="B553" s="342"/>
      <c r="C553" s="342"/>
      <c r="D553" s="1" t="s">
        <v>214</v>
      </c>
      <c r="E553" s="2" t="s">
        <v>247</v>
      </c>
      <c r="F553" s="287" t="s">
        <v>147</v>
      </c>
      <c r="G553" s="2" t="s">
        <v>178</v>
      </c>
      <c r="H553" s="2" t="s">
        <v>214</v>
      </c>
      <c r="I553" s="2" t="s">
        <v>247</v>
      </c>
      <c r="J553" s="3" t="s">
        <v>147</v>
      </c>
      <c r="K553" s="2" t="s">
        <v>178</v>
      </c>
    </row>
    <row r="554" spans="1:11" ht="16.5" customHeight="1">
      <c r="A554" s="129"/>
      <c r="B554" s="75">
        <v>4300</v>
      </c>
      <c r="C554" s="68" t="s">
        <v>5</v>
      </c>
      <c r="D554" s="64"/>
      <c r="E554" s="99"/>
      <c r="F554" s="99"/>
      <c r="G554" s="102"/>
      <c r="H554" s="139">
        <v>4000</v>
      </c>
      <c r="I554" s="139">
        <v>3340</v>
      </c>
      <c r="J554" s="99">
        <v>2095.69</v>
      </c>
      <c r="K554" s="99">
        <f t="shared" si="25"/>
        <v>62.74520958083832</v>
      </c>
    </row>
    <row r="555" spans="1:11" ht="15.75" customHeight="1">
      <c r="A555" s="129"/>
      <c r="B555" s="75">
        <v>4350</v>
      </c>
      <c r="C555" s="68" t="s">
        <v>20</v>
      </c>
      <c r="D555" s="64"/>
      <c r="E555" s="99"/>
      <c r="F555" s="99"/>
      <c r="G555" s="102"/>
      <c r="H555" s="139">
        <v>480</v>
      </c>
      <c r="I555" s="139">
        <v>480</v>
      </c>
      <c r="J555" s="99">
        <v>354.24</v>
      </c>
      <c r="K555" s="99">
        <f t="shared" si="25"/>
        <v>73.8</v>
      </c>
    </row>
    <row r="556" spans="1:11" ht="28.5" customHeight="1">
      <c r="A556" s="67"/>
      <c r="B556" s="23">
        <v>4360</v>
      </c>
      <c r="C556" s="24" t="s">
        <v>203</v>
      </c>
      <c r="D556" s="52"/>
      <c r="E556" s="112"/>
      <c r="F556" s="112"/>
      <c r="G556" s="111"/>
      <c r="H556" s="100">
        <v>900</v>
      </c>
      <c r="I556" s="100">
        <v>1550</v>
      </c>
      <c r="J556" s="98">
        <v>1345.38</v>
      </c>
      <c r="K556" s="99">
        <f t="shared" si="25"/>
        <v>86.79870967741937</v>
      </c>
    </row>
    <row r="557" spans="1:11" ht="16.5" customHeight="1">
      <c r="A557" s="36">
        <v>92605</v>
      </c>
      <c r="B557" s="8"/>
      <c r="C557" s="67" t="s">
        <v>145</v>
      </c>
      <c r="D557" s="104">
        <f>SUM(D558:D559)</f>
        <v>0</v>
      </c>
      <c r="E557" s="104">
        <f>SUM(E558:E559)</f>
        <v>1637</v>
      </c>
      <c r="F557" s="104">
        <f>SUM(F558:F559)</f>
        <v>1637</v>
      </c>
      <c r="G557" s="111">
        <f>F557/E557*100</f>
        <v>100</v>
      </c>
      <c r="H557" s="103">
        <f>SUM(H560:H560)</f>
        <v>97000</v>
      </c>
      <c r="I557" s="103">
        <f>SUM(I560:I560)</f>
        <v>97000</v>
      </c>
      <c r="J557" s="103">
        <f>SUM(J560:J560)</f>
        <v>96500</v>
      </c>
      <c r="K557" s="104">
        <f t="shared" si="25"/>
        <v>99.48453608247422</v>
      </c>
    </row>
    <row r="558" spans="1:11" ht="15" customHeight="1">
      <c r="A558" s="238"/>
      <c r="B558" s="243" t="s">
        <v>14</v>
      </c>
      <c r="C558" s="153" t="s">
        <v>15</v>
      </c>
      <c r="D558" s="9">
        <v>0</v>
      </c>
      <c r="E558" s="99">
        <v>32</v>
      </c>
      <c r="F558" s="99">
        <v>32</v>
      </c>
      <c r="G558" s="111"/>
      <c r="H558" s="103"/>
      <c r="I558" s="103"/>
      <c r="J558" s="103"/>
      <c r="K558" s="104"/>
    </row>
    <row r="559" spans="1:11" ht="62.25" customHeight="1">
      <c r="A559" s="348"/>
      <c r="B559" s="243" t="s">
        <v>221</v>
      </c>
      <c r="C559" s="244" t="s">
        <v>222</v>
      </c>
      <c r="D559" s="9">
        <v>0</v>
      </c>
      <c r="E559" s="104">
        <v>1605</v>
      </c>
      <c r="F559" s="99">
        <v>1605</v>
      </c>
      <c r="G559" s="111">
        <f>F559/E559*100</f>
        <v>100</v>
      </c>
      <c r="H559" s="103"/>
      <c r="I559" s="103"/>
      <c r="J559" s="103"/>
      <c r="K559" s="104"/>
    </row>
    <row r="560" spans="1:11" ht="61.5" customHeight="1" thickBot="1">
      <c r="A560" s="349"/>
      <c r="B560" s="68">
        <v>2360</v>
      </c>
      <c r="C560" s="234" t="s">
        <v>212</v>
      </c>
      <c r="D560" s="15"/>
      <c r="E560" s="15"/>
      <c r="F560" s="15"/>
      <c r="G560" s="16"/>
      <c r="H560" s="100">
        <v>97000</v>
      </c>
      <c r="I560" s="98">
        <v>97000</v>
      </c>
      <c r="J560" s="98">
        <v>96500</v>
      </c>
      <c r="K560" s="98">
        <f t="shared" si="25"/>
        <v>99.48453608247422</v>
      </c>
    </row>
    <row r="561" spans="1:11" ht="21.75" customHeight="1">
      <c r="A561" s="70">
        <v>92695</v>
      </c>
      <c r="B561" s="68"/>
      <c r="C561" s="216" t="s">
        <v>9</v>
      </c>
      <c r="D561" s="91">
        <f>SUM(D562)</f>
        <v>0</v>
      </c>
      <c r="E561" s="91">
        <f>SUM(E562)</f>
        <v>0</v>
      </c>
      <c r="F561" s="91">
        <f>SUM(F562)</f>
        <v>581.39</v>
      </c>
      <c r="G561" s="16"/>
      <c r="H561" s="100"/>
      <c r="I561" s="98"/>
      <c r="J561" s="98"/>
      <c r="K561" s="98"/>
    </row>
    <row r="562" spans="1:11" ht="18.75" customHeight="1" thickBot="1">
      <c r="A562" s="270"/>
      <c r="B562" s="243" t="s">
        <v>31</v>
      </c>
      <c r="C562" s="153" t="s">
        <v>32</v>
      </c>
      <c r="D562" s="161">
        <v>0</v>
      </c>
      <c r="E562" s="271">
        <v>0</v>
      </c>
      <c r="F562" s="194">
        <v>581.39</v>
      </c>
      <c r="G562" s="60"/>
      <c r="H562" s="131"/>
      <c r="I562" s="194"/>
      <c r="J562" s="131"/>
      <c r="K562" s="194"/>
    </row>
    <row r="563" spans="1:11" ht="15" thickBot="1">
      <c r="A563" s="366" t="s">
        <v>159</v>
      </c>
      <c r="B563" s="367"/>
      <c r="C563" s="368"/>
      <c r="D563" s="97">
        <f>SUM(D6+D29+D52+D88+D95+D165+D175+D181+D197+D231+D238+D249+D363+D376+D474+D486+D498+D500+D536+D542)</f>
        <v>15207761.5</v>
      </c>
      <c r="E563" s="97">
        <f>SUM(E6+E29+E52+E88+E95+E165+E175+E181+E197+E231+E238+E249+E363+E376+E474+E486+E498+E500+E536+E542)</f>
        <v>14846172.500000002</v>
      </c>
      <c r="F563" s="97">
        <f>SUM(F6+F29+F52+F88+F95+F165+F175+F181+F197+F231+F238+F249+F363+F376+F474+F486+F500+F536+F542)</f>
        <v>14312440.19</v>
      </c>
      <c r="G563" s="200">
        <f>F563/E563*100</f>
        <v>96.40491641869309</v>
      </c>
      <c r="H563" s="199">
        <f>SUM(H6+H29+H52+H88+H95+H165+H175+H181+H197+H231+H238+H249+H363+H376+H474+H486+H500+H536+H542)</f>
        <v>16017015.5</v>
      </c>
      <c r="I563" s="97">
        <f>SUM(I6+I29+I52+I88+I95+I165+I175+I181+I197+I231+I238+I249+I363+I376+I474+I486+I500+I536+I542)</f>
        <v>16723676.5</v>
      </c>
      <c r="J563" s="199">
        <f>SUM(J6+J29+J52+J88+J95+J165+J175+J181+J197+J231+J238+J249+J363+J376+J474+J486+J500+J536+J542)</f>
        <v>15697866.549999999</v>
      </c>
      <c r="K563" s="97">
        <f t="shared" si="25"/>
        <v>93.86612178249202</v>
      </c>
    </row>
    <row r="564" spans="1:11" ht="14.25">
      <c r="A564" s="82"/>
      <c r="B564" s="82"/>
      <c r="C564" s="82"/>
      <c r="D564" s="82"/>
      <c r="E564" s="48"/>
      <c r="F564" s="82"/>
      <c r="G564" s="82"/>
      <c r="H564" s="273"/>
      <c r="I564" s="48"/>
      <c r="J564" s="82"/>
      <c r="K564" s="82"/>
    </row>
    <row r="565" spans="1:11" ht="14.25">
      <c r="A565" s="82"/>
      <c r="B565" s="82"/>
      <c r="C565" s="82"/>
      <c r="D565" s="82"/>
      <c r="E565" s="83"/>
      <c r="F565" s="82"/>
      <c r="G565" s="82"/>
      <c r="H565" s="82"/>
      <c r="I565" s="82"/>
      <c r="J565" s="82"/>
      <c r="K565" s="82"/>
    </row>
    <row r="566" spans="1:11" ht="14.25">
      <c r="A566" s="82"/>
      <c r="B566" s="82"/>
      <c r="C566" s="82"/>
      <c r="D566" s="83"/>
      <c r="E566" s="83"/>
      <c r="F566" s="83"/>
      <c r="G566" s="83"/>
      <c r="H566" s="83"/>
      <c r="I566" s="83"/>
      <c r="J566" s="83"/>
      <c r="K566" s="48"/>
    </row>
  </sheetData>
  <sheetProtection/>
  <mergeCells count="153">
    <mergeCell ref="D408:G408"/>
    <mergeCell ref="H358:K358"/>
    <mergeCell ref="H408:K408"/>
    <mergeCell ref="A504:A505"/>
    <mergeCell ref="B504:B505"/>
    <mergeCell ref="C504:C505"/>
    <mergeCell ref="B358:B359"/>
    <mergeCell ref="C358:C359"/>
    <mergeCell ref="C408:C409"/>
    <mergeCell ref="C429:C430"/>
    <mergeCell ref="B97:B98"/>
    <mergeCell ref="C97:C98"/>
    <mergeCell ref="D97:G97"/>
    <mergeCell ref="H97:K97"/>
    <mergeCell ref="A82:A83"/>
    <mergeCell ref="A70:A71"/>
    <mergeCell ref="B70:B71"/>
    <mergeCell ref="C70:C71"/>
    <mergeCell ref="A97:A98"/>
    <mergeCell ref="A48:A49"/>
    <mergeCell ref="B48:B49"/>
    <mergeCell ref="C48:C49"/>
    <mergeCell ref="D48:G48"/>
    <mergeCell ref="H48:K48"/>
    <mergeCell ref="H70:K70"/>
    <mergeCell ref="D70:G70"/>
    <mergeCell ref="A60:A62"/>
    <mergeCell ref="H529:K529"/>
    <mergeCell ref="C552:C553"/>
    <mergeCell ref="D552:G552"/>
    <mergeCell ref="H552:K552"/>
    <mergeCell ref="A23:A24"/>
    <mergeCell ref="B23:B24"/>
    <mergeCell ref="C23:C24"/>
    <mergeCell ref="D23:G23"/>
    <mergeCell ref="A124:A125"/>
    <mergeCell ref="H23:K23"/>
    <mergeCell ref="D529:G529"/>
    <mergeCell ref="A552:A553"/>
    <mergeCell ref="B552:B553"/>
    <mergeCell ref="D504:G504"/>
    <mergeCell ref="A467:A468"/>
    <mergeCell ref="A516:A518"/>
    <mergeCell ref="A531:A535"/>
    <mergeCell ref="A538:A539"/>
    <mergeCell ref="A495:A496"/>
    <mergeCell ref="C481:C482"/>
    <mergeCell ref="B408:B409"/>
    <mergeCell ref="A418:A419"/>
    <mergeCell ref="A457:A465"/>
    <mergeCell ref="A563:C563"/>
    <mergeCell ref="A529:A530"/>
    <mergeCell ref="B529:B530"/>
    <mergeCell ref="C529:C530"/>
    <mergeCell ref="A559:A560"/>
    <mergeCell ref="A336:A337"/>
    <mergeCell ref="A524:A525"/>
    <mergeCell ref="A327:A330"/>
    <mergeCell ref="A388:A389"/>
    <mergeCell ref="A423:A424"/>
    <mergeCell ref="A365:A366"/>
    <mergeCell ref="A488:A493"/>
    <mergeCell ref="A408:A409"/>
    <mergeCell ref="A1:K1"/>
    <mergeCell ref="B2:B3"/>
    <mergeCell ref="A2:A3"/>
    <mergeCell ref="C2:C3"/>
    <mergeCell ref="D2:G2"/>
    <mergeCell ref="H2:K2"/>
    <mergeCell ref="A5:K5"/>
    <mergeCell ref="A4:C4"/>
    <mergeCell ref="H124:K124"/>
    <mergeCell ref="A145:A146"/>
    <mergeCell ref="B384:B385"/>
    <mergeCell ref="C384:C385"/>
    <mergeCell ref="D384:G384"/>
    <mergeCell ref="H384:K384"/>
    <mergeCell ref="D358:G358"/>
    <mergeCell ref="A348:A349"/>
    <mergeCell ref="A151:A152"/>
    <mergeCell ref="B151:B152"/>
    <mergeCell ref="C151:C152"/>
    <mergeCell ref="D151:G151"/>
    <mergeCell ref="C124:C125"/>
    <mergeCell ref="B124:B125"/>
    <mergeCell ref="D124:G124"/>
    <mergeCell ref="A140:A141"/>
    <mergeCell ref="D213:G213"/>
    <mergeCell ref="H213:K213"/>
    <mergeCell ref="B172:B173"/>
    <mergeCell ref="C172:C173"/>
    <mergeCell ref="D172:G172"/>
    <mergeCell ref="H172:K172"/>
    <mergeCell ref="H151:K151"/>
    <mergeCell ref="H334:K334"/>
    <mergeCell ref="A224:A225"/>
    <mergeCell ref="B236:B237"/>
    <mergeCell ref="C236:C237"/>
    <mergeCell ref="D236:G236"/>
    <mergeCell ref="H236:K236"/>
    <mergeCell ref="A256:A257"/>
    <mergeCell ref="A323:A324"/>
    <mergeCell ref="B256:B257"/>
    <mergeCell ref="A172:A173"/>
    <mergeCell ref="A391:A392"/>
    <mergeCell ref="A251:A253"/>
    <mergeCell ref="A177:A180"/>
    <mergeCell ref="A393:A396"/>
    <mergeCell ref="A289:A291"/>
    <mergeCell ref="A229:A230"/>
    <mergeCell ref="A213:A214"/>
    <mergeCell ref="A236:A237"/>
    <mergeCell ref="A358:A359"/>
    <mergeCell ref="D256:G256"/>
    <mergeCell ref="H256:K256"/>
    <mergeCell ref="A191:A192"/>
    <mergeCell ref="B191:B192"/>
    <mergeCell ref="C191:C192"/>
    <mergeCell ref="D191:G191"/>
    <mergeCell ref="H191:K191"/>
    <mergeCell ref="C256:C257"/>
    <mergeCell ref="B213:B214"/>
    <mergeCell ref="C213:C214"/>
    <mergeCell ref="A306:A307"/>
    <mergeCell ref="B306:B307"/>
    <mergeCell ref="C306:C307"/>
    <mergeCell ref="D306:G306"/>
    <mergeCell ref="H306:K306"/>
    <mergeCell ref="A384:A385"/>
    <mergeCell ref="A334:A335"/>
    <mergeCell ref="B334:B335"/>
    <mergeCell ref="C334:C335"/>
    <mergeCell ref="D334:G334"/>
    <mergeCell ref="H481:K481"/>
    <mergeCell ref="A281:A282"/>
    <mergeCell ref="B281:B282"/>
    <mergeCell ref="C281:C282"/>
    <mergeCell ref="D281:G281"/>
    <mergeCell ref="H281:K281"/>
    <mergeCell ref="A429:A430"/>
    <mergeCell ref="B429:B430"/>
    <mergeCell ref="D429:G429"/>
    <mergeCell ref="H429:K429"/>
    <mergeCell ref="H504:K504"/>
    <mergeCell ref="A184:A186"/>
    <mergeCell ref="A454:A455"/>
    <mergeCell ref="B454:B455"/>
    <mergeCell ref="C454:C455"/>
    <mergeCell ref="D454:G454"/>
    <mergeCell ref="H454:K454"/>
    <mergeCell ref="A481:A482"/>
    <mergeCell ref="B481:B482"/>
    <mergeCell ref="D481:G481"/>
  </mergeCells>
  <printOptions/>
  <pageMargins left="0.7086614173228347" right="0.984251968503937" top="0.8267716535433072" bottom="0.6692913385826772" header="0.31496062992125984" footer="0.31496062992125984"/>
  <pageSetup firstPageNumber="77" useFirstPageNumber="1" horizontalDpi="600" verticalDpi="600" orientation="landscape" paperSize="9" r:id="rId1"/>
  <headerFooter>
    <oddHeader>&amp;R&amp;"Times New Roman,Kursywa"&amp;9Załącznik nr 1
do Sprawozdania z wykonania budżetu
Gminy Piława Górna za 2012 rok</oddHeader>
    <oddFooter>&amp;C&amp;"Times New Roman,Kursywa"&amp;9                      Sprawozdanie z wykonania budżetu Gminy Piława Górna za 2012 rok&amp;R&amp;"Times New Roman,Kursywa"&amp;9&amp;P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surdyk</dc:creator>
  <cp:keywords/>
  <dc:description/>
  <cp:lastModifiedBy>surdyk</cp:lastModifiedBy>
  <cp:lastPrinted>2013-03-26T12:01:06Z</cp:lastPrinted>
  <dcterms:created xsi:type="dcterms:W3CDTF">2009-07-08T12:39:42Z</dcterms:created>
  <dcterms:modified xsi:type="dcterms:W3CDTF">2013-03-26T12:05:16Z</dcterms:modified>
  <cp:category/>
  <cp:version/>
  <cp:contentType/>
  <cp:contentStatus/>
</cp:coreProperties>
</file>