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<sst xmlns="http://schemas.openxmlformats.org/spreadsheetml/2006/main" count="887" uniqueCount="243">
  <si>
    <t>Dział/ rozdział</t>
  </si>
  <si>
    <t>§</t>
  </si>
  <si>
    <t>Wyszczególnienie</t>
  </si>
  <si>
    <t>010</t>
  </si>
  <si>
    <t>ROLNICTWO I ŁOWIECTWO</t>
  </si>
  <si>
    <t>Zakup usług pozostałych</t>
  </si>
  <si>
    <t>01030</t>
  </si>
  <si>
    <t>Izby rolnicze</t>
  </si>
  <si>
    <t>Wpłaty gmin na rzecz izb rolniczych w wysokości 2% uzyskanych wpływów z podatku rolnego</t>
  </si>
  <si>
    <t>Pozostała działalność</t>
  </si>
  <si>
    <t>Dotacje celowe otrzymane z budżetu państwa na realizację zadań bieżących z zakresu administracji rządowej oraz innych zadań zleconych gminie (związkom gmin) ustawami</t>
  </si>
  <si>
    <t>Różne opłaty i składki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</si>
  <si>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</si>
  <si>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</si>
  <si>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</si>
  <si>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</si>
  <si>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Wynagrodzenia bezosobowe</t>
  </si>
  <si>
    <t>Zakup materiałów i wyposażenia</t>
  </si>
  <si>
    <t>Zakup energii</t>
  </si>
  <si>
    <t>Zakup usług remontowych</t>
  </si>
  <si>
    <t>Zakup usług dostępu do sieci Internet</t>
  </si>
  <si>
    <t>Podatek od towarów i usług (VAT)</t>
  </si>
  <si>
    <t>TRANSPORT I ŁĄCZNOŚĆ</t>
  </si>
  <si>
    <t>Lokalny transport zbiorowy</t>
  </si>
  <si>
    <t>Wydatki inwestycyjne jednostek budżetowych</t>
  </si>
  <si>
    <t>0490</t>
  </si>
  <si>
    <t>Wpływy z innych lokalnych opłat pobieranych przez jednostki samorządu terytorialnego na podstawie odrębnych ustaw</t>
  </si>
  <si>
    <t>Wydatki na zakupy inwestycyjne jednostek budżetowych</t>
  </si>
  <si>
    <t>Dotacja celowa z budżetu na finansowanie lub dofinansowanie zadań zleconych do realizacji stowarzyszeniom</t>
  </si>
  <si>
    <t>GOSPODARKA MIESZKANIOWA</t>
  </si>
  <si>
    <t>Różne jednostki obsługi gospodarki mieszkaniowej</t>
  </si>
  <si>
    <t>0970</t>
  </si>
  <si>
    <t>Wpływy z różnych dochodów</t>
  </si>
  <si>
    <t>Koszty postępowania sądowego i prokuratorskiego</t>
  </si>
  <si>
    <t>Gospodarka gruntami i nieruchomościami</t>
  </si>
  <si>
    <t>0470</t>
  </si>
  <si>
    <t>Wpływy z opłat za zarząd, użytkowanie i użytkowanie wieczyste nieruchomości</t>
  </si>
  <si>
    <t>0690</t>
  </si>
  <si>
    <t>Wpływy z różnych opłat</t>
  </si>
  <si>
    <t>0760</t>
  </si>
  <si>
    <t>Wpływy z tytułu przekształcenia prawa użytkowania wieczystego przysługującego osobom fizycznym w prawo własności</t>
  </si>
  <si>
    <t>0770</t>
  </si>
  <si>
    <t xml:space="preserve">Wpłaty z tytułu odpłatnego nabycia prawa własności oraz prawa użytkowania wieczystego nieruchomości </t>
  </si>
  <si>
    <t>Różne wydatki na rzecz osób fizycznych</t>
  </si>
  <si>
    <t>DZIAŁALNOŚĆ USŁUGOWA</t>
  </si>
  <si>
    <t>Plany zagospodarowania przestrzennego</t>
  </si>
  <si>
    <t>Cmentarze</t>
  </si>
  <si>
    <t>ADMINISTRACJA PUBLICZNA</t>
  </si>
  <si>
    <t>Urzędy wojewódzkie</t>
  </si>
  <si>
    <t>Wynagrodzenia osobowe pracowników</t>
  </si>
  <si>
    <t>Dodatkowe wynagrodzenie roczne</t>
  </si>
  <si>
    <t>Składki na ubezpieczenie społeczne</t>
  </si>
  <si>
    <t>Składki na Fundusz Pracy</t>
  </si>
  <si>
    <t>Podróże służbowe krajowe</t>
  </si>
  <si>
    <t>Rady gmin (miast i miast na prawach powiatu)</t>
  </si>
  <si>
    <t>Szkolenia pracowników niebędących członkami korpusu służby cywilnej</t>
  </si>
  <si>
    <t>Urzędy gmin (miast i miast na prawach powiatu)</t>
  </si>
  <si>
    <t>Dochody jednostek samorządu terytorialnego związane z realizacją zadań z zakresu administracji rządowej oraz innych zadań zleconych ustawami</t>
  </si>
  <si>
    <t>Wpłaty na PFRON</t>
  </si>
  <si>
    <t>Wynagrodzenie bezosobowe</t>
  </si>
  <si>
    <t>Zakup usług zdrowotnych</t>
  </si>
  <si>
    <t>Podróże służbowe zagraniczne</t>
  </si>
  <si>
    <t>Odpisy na zakładowy fundusz świadczeń socjalnych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</si>
  <si>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</si>
  <si>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</si>
  <si>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</si>
  <si>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OBRONA NARODOWA</t>
  </si>
  <si>
    <t>Pozostałe wydatki obronne</t>
  </si>
  <si>
    <t>BEZPIECZEŃSTWO PUBLICZNE I OCHRONA PRZECIWPOŻAROWA</t>
  </si>
  <si>
    <t>Ochotnicze straże pożarne</t>
  </si>
  <si>
    <t>Obrona cywilna</t>
  </si>
  <si>
    <t>DOCHODY OD OSÓB PRAWNYCH, OD OSÓB FIZYCZNYCH I OD INNYCH JEDNOSTEK NIEPOSIADAJĄCYCH OSOBOWOŚCI PRAWNEJ ORAZ WYDATKI ZWIĄZANE Z ICH POBOREM</t>
  </si>
  <si>
    <t xml:space="preserve">Wpływy z podatku dochodowego od osób fizycznych 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</si>
  <si>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</si>
  <si>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</si>
  <si>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</si>
  <si>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</si>
  <si>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</si>
  <si>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</si>
  <si>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</si>
  <si>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</si>
  <si>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</si>
  <si>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</si>
  <si>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</si>
  <si>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</si>
  <si>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</si>
  <si>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</si>
  <si>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</si>
  <si>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</si>
  <si>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</si>
  <si>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</si>
  <si>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</si>
  <si>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</si>
  <si>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0410</t>
  </si>
  <si>
    <t>Wpływy z opłaty skarbowej</t>
  </si>
  <si>
    <t>0480</t>
  </si>
  <si>
    <t>Wpływy z opłat za zezwolenia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</si>
  <si>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</si>
  <si>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</si>
  <si>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</si>
  <si>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</si>
  <si>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</si>
  <si>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</si>
  <si>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OBSŁUGA DŁUGU PUBLICZNEGO</t>
  </si>
  <si>
    <t>Obsługa papierów wartościowych, kredytów i pożyczek jednostek samorządu terytorialnego</t>
  </si>
  <si>
    <t>RÓŻNE ROZLICZENIA</t>
  </si>
  <si>
    <t>Część oświatowa subwencji ogólnej dla jednostek samorządu terytorialnego</t>
  </si>
  <si>
    <t>Subwencje ogólne z budżetu państwa</t>
  </si>
  <si>
    <t>Część wyrównawcza subwencji ogólnej dla gmin</t>
  </si>
  <si>
    <t>Różne rozliczenia finansowe</t>
  </si>
  <si>
    <t>Rezerwy ogólne i celowe</t>
  </si>
  <si>
    <t>Rezerwy</t>
  </si>
  <si>
    <t>OŚWIATA I WYCHOWANIE</t>
  </si>
  <si>
    <t>Szkoły podstawowe</t>
  </si>
  <si>
    <t>Dotacje celowe otrzymane z budżetu państwa na realizację własnych zadań bieżących gmin (związków gmin)</t>
  </si>
  <si>
    <t>Stypendia dla uczniów</t>
  </si>
  <si>
    <t>Zakup pomocy naukowych, dydaktycznych i książek</t>
  </si>
  <si>
    <t xml:space="preserve">Przedszkola 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</si>
  <si>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</si>
  <si>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</si>
  <si>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</si>
  <si>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</si>
  <si>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</si>
  <si>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POMOC SPOŁECZNA</t>
  </si>
  <si>
    <t>Domy pomocy społecznej</t>
  </si>
  <si>
    <t>Świadczenia rodzinne, zaliczka alimentacyjna oraz składki na ubezpieczenia emerytalne i rentowe z ubezpieczenia społecznego</t>
  </si>
  <si>
    <t>Świadczenia społeczne</t>
  </si>
  <si>
    <t>Składki na ubezpieczenie zdrowotne opłacane za osoby pobierające niektóre świadczenia z pomocy społecznej, niektóre świadczenia rodzinne oraz za osoby uczestniczące w zajęciach w centrum integracji społecznej</t>
  </si>
  <si>
    <t>Składki na ubezpieczenie zdrowotne</t>
  </si>
  <si>
    <t>Zasiłki i pomoc w naturze oraz składki na ubezpieczenie społeczne</t>
  </si>
  <si>
    <t>Dodatki mieszkaniowe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</si>
  <si>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</si>
  <si>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</si>
  <si>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</si>
  <si>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</si>
  <si>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Świetlice szkolne</t>
  </si>
  <si>
    <t>Pomoc materialna dla uczniów</t>
  </si>
  <si>
    <t>GOSPODARKA KOMUNALNA I OCHRONA ŚRODOWISKA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</si>
  <si>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</si>
  <si>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</si>
  <si>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</si>
  <si>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</si>
  <si>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</si>
  <si>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</si>
  <si>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</si>
  <si>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</si>
  <si>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Zadania w zakresie kultury fizycznej i sportu</t>
  </si>
  <si>
    <t>DOCHODY</t>
  </si>
  <si>
    <t>Wykonanie</t>
  </si>
  <si>
    <t>WYDATKI</t>
  </si>
  <si>
    <t>Podatek leśny</t>
  </si>
  <si>
    <t>0330</t>
  </si>
  <si>
    <t>0460</t>
  </si>
  <si>
    <t>Wpływy z opłaty eksploatacyjnej</t>
  </si>
  <si>
    <t>Inne formy pomocy dla uczniów</t>
  </si>
  <si>
    <t>Dotacja celowa z budżetu dla pozostałych jednostek zaliczanych do sektora finansów publicznych</t>
  </si>
  <si>
    <t>Gospodarka odpadami</t>
  </si>
  <si>
    <t>4530</t>
  </si>
  <si>
    <t>4610</t>
  </si>
  <si>
    <t>Wynagrodzenia agencyjno-prowizyjne</t>
  </si>
  <si>
    <t>01095</t>
  </si>
  <si>
    <t xml:space="preserve">Wpływy z tytułu pomocy finansowej udzielanej między jednostkami samorządu terytorialnego na dofinansowanie własnych zadań inwestycyjnych i zakupów inwestycyjnych </t>
  </si>
  <si>
    <t>3020</t>
  </si>
  <si>
    <t xml:space="preserve">OGÓŁEM:   </t>
  </si>
  <si>
    <t>Drogi publiczne gminne</t>
  </si>
  <si>
    <t>Drogi publiczne powiatowe</t>
  </si>
  <si>
    <t>4210</t>
  </si>
  <si>
    <t>Dotacja celowa na pomoc finansową udzielaną między jednostkami samorządu terytorialnego na dofinansowanie własnych zadań bieżących</t>
  </si>
  <si>
    <t>Wydatki osobowe niezaliczone do wynagrodzeń</t>
  </si>
  <si>
    <t>Zakup usług obejmujących wykonanie ekspertyz, analiz i opinii</t>
  </si>
  <si>
    <t>Obiekty sportowe</t>
  </si>
  <si>
    <t>4260</t>
  </si>
  <si>
    <t>4520</t>
  </si>
  <si>
    <t xml:space="preserve">Opłaty na rzecz budżetów jednostek samorządu terytorialnego </t>
  </si>
  <si>
    <t>Odsetki od samorządowych papierów wartościowych lub zaciągniętych przez jednostkę samorządu terytorialnego kredytów i pożyczek</t>
  </si>
  <si>
    <t xml:space="preserve">Dotacje celowe z budżetu na finansowanie lub dofinansowanie kosztów realizacji inwestycji i zakupów inwestycyjnych innych jednostek sektora finansów publicznych </t>
  </si>
  <si>
    <t>Zasiłki stałe</t>
  </si>
  <si>
    <t>0830</t>
  </si>
  <si>
    <t>Wpływy z usług</t>
  </si>
  <si>
    <t>Wpływy i wydatki związane z gromadzeniem środków z opłat i kar za korzystanie ze środowiska</t>
  </si>
  <si>
    <t>Zwalczanie narkomanii</t>
  </si>
  <si>
    <t>01008</t>
  </si>
  <si>
    <t>Melioracje wodne</t>
  </si>
  <si>
    <t>Spisy powszechne i inne</t>
  </si>
  <si>
    <t>Nagrody o charakterze szczególnym niezaliczone do wynagrodzeń</t>
  </si>
  <si>
    <t>Wpływy z tytułu pomocy finansowej udzielanej między jednostkami samorządu terytorialnego na dofinansowanie własnych zadań bieżących</t>
  </si>
  <si>
    <t>Dochody z najmu i dzierżawy składników majątkowych Skarbu Państwa, jst lub jednostek zaliczanych do sektora finansów publicznych oraz innych umów o podobnym charakterze</t>
  </si>
  <si>
    <t>Plan na 01.01.2011</t>
  </si>
  <si>
    <t>% wyk.</t>
  </si>
  <si>
    <t xml:space="preserve">Kary i odszkodowania wypłacane na rzecz osób fizycznych </t>
  </si>
  <si>
    <t>Opłaty za administrowanie i czynsze za budynki, loklae i pomieszczenia garażowe</t>
  </si>
  <si>
    <t>6050</t>
  </si>
  <si>
    <t xml:space="preserve">Różne wydatki na rzecz osób fizycznych </t>
  </si>
  <si>
    <t xml:space="preserve">Opłaty za administrowanie i czynsze za budynki, lokale i pomieszczenia </t>
  </si>
  <si>
    <t>4300</t>
  </si>
  <si>
    <t xml:space="preserve">Wydatki osobowe niezaliczone do wynagrodzeń </t>
  </si>
  <si>
    <t>Dotacja podmiotowa z budżetu dla niepublicznej jednostki systemu oświaty</t>
  </si>
  <si>
    <t>Zakup usług do sieci Internet</t>
  </si>
  <si>
    <t>Dotacje celowe z budżetu jednostki samorządu terytorialnego, udzielone w trybie art.. 221ustawy, na finansowanie lub dofinansowanie zadań zleconych do realizacji organizacjom prowadzącym działalność pożytku publicznego</t>
  </si>
  <si>
    <t>Zadania w zakresie przeciwdziałania przemocy w rodzinie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</si>
  <si>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</si>
  <si>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</si>
  <si>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Dotacje celowe otrzymane z budżetu państwa na realizację inwestycji i zakupów inwestycyjnych własnych gmin (związków gmin)</t>
  </si>
  <si>
    <t>Dotacje celowe przekazane gminie na zdania bieżące realizowane na podstawie porozumień (umów) między jednostkami samorządu terytorialnego na dofinansowanie własnych zadań bieżących</t>
  </si>
  <si>
    <t>Dotacje celowe w ramach programów finansowanych z udziałem środków europejskich oraz środków o których mowa w art.. 5 ust. 1 pkt 3 oraz ust. 3 pkt 5 i 6 ustawy lub płatności w ramach budżetu środków europejskich</t>
  </si>
  <si>
    <t>Dotacje celowe w ramach programów finansowanych z udziałem środków europejskich oraz środków o których mowa w art. 5 ust. 1 pkt 3 oraz ust. 3 pkt 5 i 6 ustawy lub płatności w ramach budżetu środków europejskich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</si>
  <si>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</si>
  <si>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Dotacje otrzymane z państwowych funduszy celowych na realizację zadań bieżących jednostek sektora finansów publicznych</t>
  </si>
  <si>
    <t>Plan na 31.12.2011</t>
  </si>
  <si>
    <t>2707</t>
  </si>
  <si>
    <t>2709</t>
  </si>
  <si>
    <t>wpływy z różnych dochodów</t>
  </si>
  <si>
    <t>Wybory do Sejmu i Senatu</t>
  </si>
  <si>
    <t>PLAN I WYKONANIE DOCHODÓW I WYDATKÓW BUDŻETOWYCH W 2011 ROKU</t>
  </si>
  <si>
    <t>Opłaty na rzecz budżetów państwa</t>
  </si>
  <si>
    <t>4017</t>
  </si>
  <si>
    <t>4019</t>
  </si>
  <si>
    <t>4117</t>
  </si>
  <si>
    <t>4119</t>
  </si>
  <si>
    <t>4127</t>
  </si>
  <si>
    <t>4129</t>
  </si>
  <si>
    <t>4307</t>
  </si>
  <si>
    <t>4309</t>
  </si>
  <si>
    <t>4367</t>
  </si>
  <si>
    <t>4369</t>
  </si>
  <si>
    <t>Opłaty z tytułu zakupu usług telekomunikacyjnych świadczonych w ruchomej publicznej sieci telefon.</t>
  </si>
  <si>
    <t>Dotacje celowe przekazane gminie na zadania bieżące realizowane na podstawie porozumień (umów) między jednostkami samorządu terytorialnego</t>
  </si>
  <si>
    <t xml:space="preserve">Zakup usług remontowych </t>
  </si>
  <si>
    <t>2400</t>
  </si>
  <si>
    <t xml:space="preserve">Wpływy do budżetu pozostałości środków finansowych gromadzonych na wydzielonym rachunku jednostki budżetowej </t>
  </si>
  <si>
    <t>Wplywy z różnych opłat</t>
  </si>
  <si>
    <t xml:space="preserve">Zwrot dotacji oraz płatności, w tym wykorzysta-nych niezgodnie z przeznaczeniem lub wykorzysta-nych z naruszeniem procedur, o których mowa w art. 184 ustawy, pobranych nienależnie lub w nadmiernej wysokości </t>
  </si>
  <si>
    <t>Zakup usług przez jednostki samorządu terytorial-nego od innych jednostek samorządu terytorialnego</t>
  </si>
  <si>
    <t>Opłata z tytułu zakupu usług telekomunikacyjnych świadczonych w stacjonarnej publicznej sieci telefon.</t>
  </si>
  <si>
    <t xml:space="preserve">KULTURA FIZYCZNA </t>
  </si>
  <si>
    <t>Dotacja celowa na pomoc finansową udzielaną między jednostkami samorządu terytorialnego na dofinansowanie własnych zadań inwestycyjnych i zakupów inwestycyjnych</t>
  </si>
  <si>
    <t>Wpływy z innych opłat stanowiących dochody jednostek samorządu terytorialnego na podstawie odrębnych ustaw</t>
  </si>
  <si>
    <t>Dotacja celowa z budżetu na finansowanie lub dofinansowanie zadań zleconych do realizacjipozostałym jednostkom nie zaliczanym do sektora finansów publicznych</t>
  </si>
  <si>
    <t>Zakup usług obejmujących wykoananie ekspertyz, analiz i opinii</t>
  </si>
  <si>
    <t>Środki na dofinansowanie własnych zadań bieżących gmin (związków gmin), powiatów (związków powiatów), samorządow województw, pozyskane z innych źródeł</t>
  </si>
  <si>
    <t>Opłaty z tytułu zakupu usług telekomunikacyjnych świadczonych w stacjonanej publicznej sieci telefon.</t>
  </si>
  <si>
    <t>Dotacje celowe z budżetu jednostki samorządu terytorialnego, udzielone w trybie art. 221ustawy, na finansowanie lub dofinansowanie zadań zleconych do realizacji organizacjom prowadzącym działalność pożytku publicznego</t>
  </si>
  <si>
    <t>Opłaty z tytułu zakupu usług telekomunikacyjnych świadczonych w stacjonarnej publicznej sieci telefon.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</si>
</sst>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medium"/>
      <right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/>
      <bottom style="medium"/>
    </border>
    <border>
      <left style="medium"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0" borderId="0" xfId="0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" fontId="51" fillId="0" borderId="10" xfId="0" applyNumberFormat="1" applyFont="1" applyBorder="1" applyAlignment="1">
      <alignment/>
    </xf>
    <xf numFmtId="4" fontId="51" fillId="0" borderId="11" xfId="0" applyNumberFormat="1" applyFont="1" applyBorder="1" applyAlignment="1">
      <alignment/>
    </xf>
    <xf numFmtId="4" fontId="51" fillId="0" borderId="13" xfId="0" applyNumberFormat="1" applyFont="1" applyBorder="1" applyAlignment="1">
      <alignment/>
    </xf>
    <xf numFmtId="0" fontId="52" fillId="0" borderId="14" xfId="0" applyFont="1" applyBorder="1" applyAlignment="1">
      <alignment/>
    </xf>
    <xf numFmtId="4" fontId="52" fillId="0" borderId="14" xfId="0" applyNumberFormat="1" applyFont="1" applyBorder="1" applyAlignment="1">
      <alignment/>
    </xf>
    <xf numFmtId="4" fontId="52" fillId="0" borderId="15" xfId="0" applyNumberFormat="1" applyFont="1" applyBorder="1" applyAlignment="1">
      <alignment/>
    </xf>
    <xf numFmtId="4" fontId="53" fillId="0" borderId="16" xfId="0" applyNumberFormat="1" applyFont="1" applyBorder="1" applyAlignment="1">
      <alignment/>
    </xf>
    <xf numFmtId="0" fontId="53" fillId="0" borderId="17" xfId="0" applyFont="1" applyBorder="1" applyAlignment="1">
      <alignment/>
    </xf>
    <xf numFmtId="49" fontId="53" fillId="0" borderId="17" xfId="0" applyNumberFormat="1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4" fontId="53" fillId="0" borderId="17" xfId="0" applyNumberFormat="1" applyFont="1" applyBorder="1" applyAlignment="1">
      <alignment/>
    </xf>
    <xf numFmtId="4" fontId="53" fillId="0" borderId="18" xfId="0" applyNumberFormat="1" applyFont="1" applyBorder="1" applyAlignment="1">
      <alignment/>
    </xf>
    <xf numFmtId="4" fontId="53" fillId="0" borderId="19" xfId="0" applyNumberFormat="1" applyFont="1" applyBorder="1" applyAlignment="1">
      <alignment/>
    </xf>
    <xf numFmtId="0" fontId="52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/>
    </xf>
    <xf numFmtId="0" fontId="52" fillId="0" borderId="17" xfId="0" applyFont="1" applyBorder="1" applyAlignment="1">
      <alignment horizontal="left" vertical="center"/>
    </xf>
    <xf numFmtId="4" fontId="52" fillId="0" borderId="17" xfId="0" applyNumberFormat="1" applyFont="1" applyBorder="1" applyAlignment="1">
      <alignment/>
    </xf>
    <xf numFmtId="4" fontId="52" fillId="0" borderId="19" xfId="0" applyNumberFormat="1" applyFont="1" applyBorder="1" applyAlignment="1">
      <alignment/>
    </xf>
    <xf numFmtId="0" fontId="53" fillId="0" borderId="17" xfId="0" applyFont="1" applyBorder="1" applyAlignment="1">
      <alignment horizontal="right" vertical="center"/>
    </xf>
    <xf numFmtId="0" fontId="53" fillId="0" borderId="17" xfId="0" applyFont="1" applyBorder="1" applyAlignment="1">
      <alignment horizontal="left" vertical="center" wrapText="1"/>
    </xf>
    <xf numFmtId="49" fontId="52" fillId="0" borderId="17" xfId="0" applyNumberFormat="1" applyFont="1" applyBorder="1" applyAlignment="1">
      <alignment/>
    </xf>
    <xf numFmtId="0" fontId="52" fillId="0" borderId="17" xfId="0" applyFont="1" applyBorder="1" applyAlignment="1">
      <alignment horizontal="right" vertical="center"/>
    </xf>
    <xf numFmtId="0" fontId="52" fillId="0" borderId="17" xfId="0" applyFont="1" applyBorder="1" applyAlignment="1">
      <alignment horizontal="left" vertical="center" wrapText="1"/>
    </xf>
    <xf numFmtId="4" fontId="52" fillId="0" borderId="18" xfId="0" applyNumberFormat="1" applyFont="1" applyBorder="1" applyAlignment="1">
      <alignment/>
    </xf>
    <xf numFmtId="0" fontId="53" fillId="0" borderId="14" xfId="0" applyFont="1" applyBorder="1" applyAlignment="1">
      <alignment horizontal="left" vertical="center" wrapText="1"/>
    </xf>
    <xf numFmtId="0" fontId="53" fillId="0" borderId="20" xfId="0" applyFont="1" applyBorder="1" applyAlignment="1">
      <alignment vertical="center"/>
    </xf>
    <xf numFmtId="4" fontId="53" fillId="0" borderId="20" xfId="0" applyNumberFormat="1" applyFont="1" applyBorder="1" applyAlignment="1">
      <alignment/>
    </xf>
    <xf numFmtId="4" fontId="53" fillId="0" borderId="21" xfId="0" applyNumberFormat="1" applyFont="1" applyBorder="1" applyAlignment="1">
      <alignment/>
    </xf>
    <xf numFmtId="4" fontId="53" fillId="0" borderId="22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 vertical="center"/>
    </xf>
    <xf numFmtId="4" fontId="51" fillId="0" borderId="12" xfId="0" applyNumberFormat="1" applyFont="1" applyBorder="1" applyAlignment="1">
      <alignment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4" fontId="52" fillId="0" borderId="23" xfId="0" applyNumberFormat="1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4" xfId="0" applyFont="1" applyBorder="1" applyAlignment="1">
      <alignment horizontal="left" vertical="center"/>
    </xf>
    <xf numFmtId="4" fontId="53" fillId="0" borderId="14" xfId="0" applyNumberFormat="1" applyFont="1" applyBorder="1" applyAlignment="1">
      <alignment/>
    </xf>
    <xf numFmtId="4" fontId="53" fillId="0" borderId="23" xfId="0" applyNumberFormat="1" applyFont="1" applyBorder="1" applyAlignment="1">
      <alignment/>
    </xf>
    <xf numFmtId="0" fontId="53" fillId="0" borderId="17" xfId="0" applyFont="1" applyBorder="1" applyAlignment="1">
      <alignment horizontal="right"/>
    </xf>
    <xf numFmtId="0" fontId="53" fillId="0" borderId="20" xfId="0" applyFont="1" applyBorder="1" applyAlignment="1">
      <alignment/>
    </xf>
    <xf numFmtId="0" fontId="53" fillId="0" borderId="20" xfId="0" applyFont="1" applyBorder="1" applyAlignment="1">
      <alignment horizontal="right" vertical="center"/>
    </xf>
    <xf numFmtId="0" fontId="53" fillId="0" borderId="20" xfId="0" applyFont="1" applyBorder="1" applyAlignment="1">
      <alignment horizontal="left" vertical="center"/>
    </xf>
    <xf numFmtId="0" fontId="51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7" xfId="0" applyFont="1" applyBorder="1" applyAlignment="1">
      <alignment horizontal="left"/>
    </xf>
    <xf numFmtId="0" fontId="53" fillId="0" borderId="17" xfId="0" applyFont="1" applyBorder="1" applyAlignment="1">
      <alignment horizontal="center" vertical="center"/>
    </xf>
    <xf numFmtId="49" fontId="53" fillId="0" borderId="17" xfId="0" applyNumberFormat="1" applyFont="1" applyBorder="1" applyAlignment="1">
      <alignment horizontal="right" vertical="center"/>
    </xf>
    <xf numFmtId="4" fontId="51" fillId="0" borderId="17" xfId="0" applyNumberFormat="1" applyFont="1" applyBorder="1" applyAlignment="1">
      <alignment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4" fontId="51" fillId="0" borderId="18" xfId="0" applyNumberFormat="1" applyFont="1" applyBorder="1" applyAlignment="1">
      <alignment/>
    </xf>
    <xf numFmtId="0" fontId="51" fillId="0" borderId="11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53" fillId="0" borderId="17" xfId="0" applyFont="1" applyBorder="1" applyAlignment="1">
      <alignment vertical="center" wrapText="1"/>
    </xf>
    <xf numFmtId="0" fontId="53" fillId="0" borderId="20" xfId="0" applyFont="1" applyBorder="1" applyAlignment="1">
      <alignment horizontal="left" vertical="center" wrapText="1"/>
    </xf>
    <xf numFmtId="4" fontId="53" fillId="0" borderId="26" xfId="0" applyNumberFormat="1" applyFont="1" applyBorder="1" applyAlignment="1">
      <alignment/>
    </xf>
    <xf numFmtId="0" fontId="52" fillId="0" borderId="17" xfId="0" applyFont="1" applyBorder="1" applyAlignment="1">
      <alignment wrapText="1"/>
    </xf>
    <xf numFmtId="0" fontId="51" fillId="0" borderId="12" xfId="0" applyFont="1" applyBorder="1" applyAlignment="1">
      <alignment/>
    </xf>
    <xf numFmtId="4" fontId="51" fillId="0" borderId="16" xfId="0" applyNumberFormat="1" applyFont="1" applyBorder="1" applyAlignment="1">
      <alignment/>
    </xf>
    <xf numFmtId="4" fontId="51" fillId="0" borderId="14" xfId="0" applyNumberFormat="1" applyFont="1" applyBorder="1" applyAlignment="1">
      <alignment/>
    </xf>
    <xf numFmtId="4" fontId="52" fillId="0" borderId="27" xfId="0" applyNumberFormat="1" applyFont="1" applyBorder="1" applyAlignment="1">
      <alignment/>
    </xf>
    <xf numFmtId="0" fontId="51" fillId="0" borderId="11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4" fontId="53" fillId="0" borderId="27" xfId="0" applyNumberFormat="1" applyFont="1" applyBorder="1" applyAlignment="1">
      <alignment/>
    </xf>
    <xf numFmtId="0" fontId="52" fillId="0" borderId="17" xfId="0" applyFont="1" applyBorder="1" applyAlignment="1">
      <alignment vertical="center"/>
    </xf>
    <xf numFmtId="0" fontId="51" fillId="0" borderId="14" xfId="0" applyFont="1" applyBorder="1" applyAlignment="1">
      <alignment/>
    </xf>
    <xf numFmtId="0" fontId="53" fillId="0" borderId="2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4" fontId="51" fillId="0" borderId="28" xfId="0" applyNumberFormat="1" applyFont="1" applyBorder="1" applyAlignment="1">
      <alignment/>
    </xf>
    <xf numFmtId="0" fontId="52" fillId="0" borderId="17" xfId="0" applyFont="1" applyBorder="1" applyAlignment="1">
      <alignment vertical="center" wrapText="1"/>
    </xf>
    <xf numFmtId="0" fontId="53" fillId="0" borderId="14" xfId="0" applyFont="1" applyBorder="1" applyAlignment="1">
      <alignment horizontal="right" vertical="center"/>
    </xf>
    <xf numFmtId="0" fontId="53" fillId="0" borderId="14" xfId="0" applyFont="1" applyBorder="1" applyAlignment="1">
      <alignment vertical="center" wrapText="1"/>
    </xf>
    <xf numFmtId="4" fontId="52" fillId="0" borderId="20" xfId="0" applyNumberFormat="1" applyFont="1" applyBorder="1" applyAlignment="1">
      <alignment/>
    </xf>
    <xf numFmtId="0" fontId="52" fillId="0" borderId="29" xfId="0" applyFont="1" applyBorder="1" applyAlignment="1">
      <alignment horizontal="center" vertical="center"/>
    </xf>
    <xf numFmtId="0" fontId="52" fillId="0" borderId="29" xfId="0" applyFont="1" applyBorder="1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0" fontId="52" fillId="0" borderId="20" xfId="0" applyFont="1" applyBorder="1" applyAlignment="1">
      <alignment horizontal="center" vertical="center"/>
    </xf>
    <xf numFmtId="0" fontId="52" fillId="0" borderId="20" xfId="0" applyFont="1" applyBorder="1" applyAlignment="1">
      <alignment/>
    </xf>
    <xf numFmtId="4" fontId="53" fillId="0" borderId="30" xfId="0" applyNumberFormat="1" applyFont="1" applyBorder="1" applyAlignment="1">
      <alignment/>
    </xf>
    <xf numFmtId="0" fontId="52" fillId="0" borderId="29" xfId="0" applyFont="1" applyBorder="1" applyAlignment="1">
      <alignment vertical="center"/>
    </xf>
    <xf numFmtId="0" fontId="53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4" fontId="53" fillId="0" borderId="20" xfId="0" applyNumberFormat="1" applyFont="1" applyBorder="1" applyAlignment="1">
      <alignment vertical="center"/>
    </xf>
    <xf numFmtId="4" fontId="52" fillId="0" borderId="17" xfId="0" applyNumberFormat="1" applyFont="1" applyBorder="1" applyAlignment="1">
      <alignment vertical="center"/>
    </xf>
    <xf numFmtId="0" fontId="52" fillId="0" borderId="14" xfId="0" applyFont="1" applyBorder="1" applyAlignment="1">
      <alignment vertical="center" wrapText="1"/>
    </xf>
    <xf numFmtId="4" fontId="51" fillId="0" borderId="10" xfId="0" applyNumberFormat="1" applyFont="1" applyBorder="1" applyAlignment="1">
      <alignment vertical="center"/>
    </xf>
    <xf numFmtId="4" fontId="51" fillId="0" borderId="11" xfId="0" applyNumberFormat="1" applyFont="1" applyBorder="1" applyAlignment="1">
      <alignment vertical="center"/>
    </xf>
    <xf numFmtId="4" fontId="51" fillId="0" borderId="12" xfId="0" applyNumberFormat="1" applyFont="1" applyBorder="1" applyAlignment="1">
      <alignment vertical="center"/>
    </xf>
    <xf numFmtId="4" fontId="52" fillId="0" borderId="18" xfId="0" applyNumberFormat="1" applyFont="1" applyBorder="1" applyAlignment="1">
      <alignment vertical="center"/>
    </xf>
    <xf numFmtId="4" fontId="50" fillId="0" borderId="11" xfId="0" applyNumberFormat="1" applyFont="1" applyBorder="1" applyAlignment="1">
      <alignment vertical="center"/>
    </xf>
    <xf numFmtId="4" fontId="53" fillId="0" borderId="17" xfId="0" applyNumberFormat="1" applyFont="1" applyBorder="1" applyAlignment="1">
      <alignment vertical="center"/>
    </xf>
    <xf numFmtId="4" fontId="53" fillId="0" borderId="14" xfId="0" applyNumberFormat="1" applyFont="1" applyBorder="1" applyAlignment="1">
      <alignment vertical="center"/>
    </xf>
    <xf numFmtId="4" fontId="53" fillId="0" borderId="19" xfId="0" applyNumberFormat="1" applyFont="1" applyBorder="1" applyAlignment="1">
      <alignment vertical="center"/>
    </xf>
    <xf numFmtId="4" fontId="52" fillId="0" borderId="19" xfId="0" applyNumberFormat="1" applyFont="1" applyBorder="1" applyAlignment="1">
      <alignment vertical="center"/>
    </xf>
    <xf numFmtId="4" fontId="53" fillId="0" borderId="16" xfId="0" applyNumberFormat="1" applyFont="1" applyBorder="1" applyAlignment="1">
      <alignment vertical="center"/>
    </xf>
    <xf numFmtId="4" fontId="52" fillId="0" borderId="23" xfId="0" applyNumberFormat="1" applyFont="1" applyBorder="1" applyAlignment="1">
      <alignment vertical="center"/>
    </xf>
    <xf numFmtId="4" fontId="52" fillId="0" borderId="14" xfId="0" applyNumberFormat="1" applyFont="1" applyBorder="1" applyAlignment="1">
      <alignment vertical="center"/>
    </xf>
    <xf numFmtId="4" fontId="50" fillId="0" borderId="31" xfId="0" applyNumberFormat="1" applyFont="1" applyBorder="1" applyAlignment="1">
      <alignment vertical="center"/>
    </xf>
    <xf numFmtId="4" fontId="50" fillId="0" borderId="32" xfId="0" applyNumberFormat="1" applyFont="1" applyBorder="1" applyAlignment="1">
      <alignment vertical="center"/>
    </xf>
    <xf numFmtId="4" fontId="53" fillId="0" borderId="33" xfId="0" applyNumberFormat="1" applyFont="1" applyBorder="1" applyAlignment="1">
      <alignment/>
    </xf>
    <xf numFmtId="4" fontId="52" fillId="0" borderId="17" xfId="0" applyNumberFormat="1" applyFont="1" applyBorder="1" applyAlignment="1">
      <alignment horizontal="right" vertical="center"/>
    </xf>
    <xf numFmtId="0" fontId="52" fillId="0" borderId="20" xfId="0" applyFont="1" applyBorder="1" applyAlignment="1">
      <alignment horizontal="right" vertical="center"/>
    </xf>
    <xf numFmtId="0" fontId="52" fillId="0" borderId="20" xfId="0" applyFont="1" applyBorder="1" applyAlignment="1">
      <alignment vertical="center"/>
    </xf>
    <xf numFmtId="0" fontId="52" fillId="0" borderId="20" xfId="0" applyFont="1" applyBorder="1" applyAlignment="1">
      <alignment vertical="center" wrapText="1"/>
    </xf>
    <xf numFmtId="4" fontId="53" fillId="0" borderId="18" xfId="0" applyNumberFormat="1" applyFont="1" applyBorder="1" applyAlignment="1">
      <alignment vertical="center"/>
    </xf>
    <xf numFmtId="4" fontId="51" fillId="0" borderId="17" xfId="0" applyNumberFormat="1" applyFont="1" applyBorder="1" applyAlignment="1">
      <alignment vertical="center"/>
    </xf>
    <xf numFmtId="4" fontId="52" fillId="0" borderId="16" xfId="0" applyNumberFormat="1" applyFont="1" applyBorder="1" applyAlignment="1">
      <alignment vertical="center"/>
    </xf>
    <xf numFmtId="0" fontId="53" fillId="0" borderId="34" xfId="0" applyFont="1" applyBorder="1" applyAlignment="1">
      <alignment horizontal="left" vertical="center" wrapText="1"/>
    </xf>
    <xf numFmtId="0" fontId="53" fillId="0" borderId="27" xfId="0" applyFont="1" applyBorder="1" applyAlignment="1">
      <alignment vertical="center" wrapText="1"/>
    </xf>
    <xf numFmtId="0" fontId="51" fillId="0" borderId="10" xfId="0" applyFont="1" applyBorder="1" applyAlignment="1">
      <alignment horizontal="left" vertical="center" wrapText="1"/>
    </xf>
    <xf numFmtId="4" fontId="51" fillId="0" borderId="13" xfId="0" applyNumberFormat="1" applyFont="1" applyBorder="1" applyAlignment="1">
      <alignment vertical="center"/>
    </xf>
    <xf numFmtId="0" fontId="49" fillId="0" borderId="0" xfId="0" applyFont="1" applyBorder="1" applyAlignment="1">
      <alignment/>
    </xf>
    <xf numFmtId="0" fontId="51" fillId="0" borderId="17" xfId="0" applyFont="1" applyBorder="1" applyAlignment="1">
      <alignment horizontal="center" vertical="center"/>
    </xf>
    <xf numFmtId="4" fontId="53" fillId="0" borderId="11" xfId="0" applyNumberFormat="1" applyFont="1" applyBorder="1" applyAlignment="1">
      <alignment/>
    </xf>
    <xf numFmtId="49" fontId="52" fillId="0" borderId="14" xfId="0" applyNumberFormat="1" applyFont="1" applyBorder="1" applyAlignment="1">
      <alignment horizontal="center" vertical="center"/>
    </xf>
    <xf numFmtId="4" fontId="53" fillId="0" borderId="27" xfId="0" applyNumberFormat="1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4" fontId="52" fillId="0" borderId="27" xfId="0" applyNumberFormat="1" applyFont="1" applyBorder="1" applyAlignment="1">
      <alignment vertical="center"/>
    </xf>
    <xf numFmtId="4" fontId="53" fillId="0" borderId="15" xfId="0" applyNumberFormat="1" applyFont="1" applyBorder="1" applyAlignment="1">
      <alignment vertical="center"/>
    </xf>
    <xf numFmtId="4" fontId="51" fillId="0" borderId="35" xfId="0" applyNumberFormat="1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4" fontId="53" fillId="0" borderId="36" xfId="0" applyNumberFormat="1" applyFont="1" applyBorder="1" applyAlignment="1">
      <alignment/>
    </xf>
    <xf numFmtId="4" fontId="52" fillId="0" borderId="15" xfId="0" applyNumberFormat="1" applyFont="1" applyBorder="1" applyAlignment="1">
      <alignment vertical="center"/>
    </xf>
    <xf numFmtId="4" fontId="52" fillId="0" borderId="37" xfId="0" applyNumberFormat="1" applyFont="1" applyBorder="1" applyAlignment="1">
      <alignment vertical="center"/>
    </xf>
    <xf numFmtId="4" fontId="51" fillId="0" borderId="38" xfId="0" applyNumberFormat="1" applyFont="1" applyBorder="1" applyAlignment="1">
      <alignment vertical="center"/>
    </xf>
    <xf numFmtId="4" fontId="52" fillId="0" borderId="20" xfId="0" applyNumberFormat="1" applyFont="1" applyBorder="1" applyAlignment="1">
      <alignment vertical="center"/>
    </xf>
    <xf numFmtId="0" fontId="52" fillId="0" borderId="20" xfId="0" applyFont="1" applyBorder="1" applyAlignment="1">
      <alignment horizontal="center" vertical="center"/>
    </xf>
    <xf numFmtId="0" fontId="52" fillId="0" borderId="33" xfId="0" applyFont="1" applyBorder="1" applyAlignment="1">
      <alignment vertical="center"/>
    </xf>
    <xf numFmtId="0" fontId="53" fillId="0" borderId="33" xfId="0" applyFont="1" applyBorder="1" applyAlignment="1">
      <alignment horizontal="left" vertical="center"/>
    </xf>
    <xf numFmtId="0" fontId="53" fillId="0" borderId="33" xfId="0" applyFont="1" applyBorder="1" applyAlignment="1">
      <alignment vertical="center" wrapText="1"/>
    </xf>
    <xf numFmtId="0" fontId="53" fillId="0" borderId="0" xfId="0" applyFont="1" applyBorder="1" applyAlignment="1">
      <alignment vertical="center" wrapText="1"/>
    </xf>
    <xf numFmtId="4" fontId="53" fillId="0" borderId="39" xfId="0" applyNumberFormat="1" applyFont="1" applyBorder="1" applyAlignment="1">
      <alignment vertical="center"/>
    </xf>
    <xf numFmtId="4" fontId="52" fillId="0" borderId="0" xfId="0" applyNumberFormat="1" applyFont="1" applyBorder="1" applyAlignment="1">
      <alignment vertical="center"/>
    </xf>
    <xf numFmtId="4" fontId="53" fillId="0" borderId="0" xfId="0" applyNumberFormat="1" applyFont="1" applyBorder="1" applyAlignment="1">
      <alignment vertical="center"/>
    </xf>
    <xf numFmtId="4" fontId="51" fillId="0" borderId="0" xfId="0" applyNumberFormat="1" applyFont="1" applyBorder="1" applyAlignment="1">
      <alignment/>
    </xf>
    <xf numFmtId="0" fontId="53" fillId="0" borderId="15" xfId="0" applyFont="1" applyBorder="1" applyAlignment="1">
      <alignment horizontal="left" vertical="center"/>
    </xf>
    <xf numFmtId="0" fontId="53" fillId="0" borderId="33" xfId="0" applyFont="1" applyBorder="1" applyAlignment="1">
      <alignment vertical="center"/>
    </xf>
    <xf numFmtId="0" fontId="53" fillId="0" borderId="33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 vertical="center"/>
    </xf>
    <xf numFmtId="0" fontId="52" fillId="0" borderId="17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/>
    </xf>
    <xf numFmtId="4" fontId="52" fillId="0" borderId="21" xfId="0" applyNumberFormat="1" applyFont="1" applyBorder="1" applyAlignment="1">
      <alignment vertical="center"/>
    </xf>
    <xf numFmtId="0" fontId="54" fillId="0" borderId="17" xfId="0" applyFont="1" applyBorder="1" applyAlignment="1">
      <alignment horizontal="left" vertical="center" wrapText="1"/>
    </xf>
    <xf numFmtId="4" fontId="52" fillId="0" borderId="17" xfId="0" applyNumberFormat="1" applyFont="1" applyBorder="1" applyAlignment="1">
      <alignment horizontal="left" vertical="center"/>
    </xf>
    <xf numFmtId="4" fontId="51" fillId="0" borderId="33" xfId="0" applyNumberFormat="1" applyFont="1" applyBorder="1" applyAlignment="1">
      <alignment/>
    </xf>
    <xf numFmtId="4" fontId="53" fillId="0" borderId="39" xfId="0" applyNumberFormat="1" applyFont="1" applyBorder="1" applyAlignment="1">
      <alignment/>
    </xf>
    <xf numFmtId="0" fontId="53" fillId="0" borderId="20" xfId="0" applyFont="1" applyBorder="1" applyAlignment="1">
      <alignment horizontal="right"/>
    </xf>
    <xf numFmtId="0" fontId="53" fillId="0" borderId="17" xfId="0" applyFont="1" applyBorder="1" applyAlignment="1">
      <alignment horizontal="left" wrapText="1"/>
    </xf>
    <xf numFmtId="4" fontId="53" fillId="0" borderId="40" xfId="0" applyNumberFormat="1" applyFont="1" applyBorder="1" applyAlignment="1">
      <alignment vertical="center"/>
    </xf>
    <xf numFmtId="4" fontId="53" fillId="0" borderId="23" xfId="0" applyNumberFormat="1" applyFont="1" applyBorder="1" applyAlignment="1">
      <alignment vertical="center"/>
    </xf>
    <xf numFmtId="0" fontId="53" fillId="0" borderId="41" xfId="0" applyFont="1" applyBorder="1" applyAlignment="1">
      <alignment/>
    </xf>
    <xf numFmtId="0" fontId="53" fillId="0" borderId="33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/>
    </xf>
    <xf numFmtId="4" fontId="53" fillId="0" borderId="17" xfId="0" applyNumberFormat="1" applyFont="1" applyBorder="1" applyAlignment="1">
      <alignment horizontal="right" vertical="center" wrapText="1"/>
    </xf>
    <xf numFmtId="4" fontId="53" fillId="0" borderId="17" xfId="0" applyNumberFormat="1" applyFont="1" applyBorder="1" applyAlignment="1">
      <alignment horizontal="right" vertical="center"/>
    </xf>
    <xf numFmtId="0" fontId="53" fillId="0" borderId="19" xfId="0" applyFont="1" applyBorder="1" applyAlignment="1">
      <alignment horizontal="right" vertical="center"/>
    </xf>
    <xf numFmtId="49" fontId="53" fillId="0" borderId="19" xfId="0" applyNumberFormat="1" applyFont="1" applyBorder="1" applyAlignment="1">
      <alignment horizontal="left" vertical="center"/>
    </xf>
    <xf numFmtId="0" fontId="53" fillId="0" borderId="42" xfId="0" applyFont="1" applyBorder="1" applyAlignment="1">
      <alignment horizontal="right" vertical="center"/>
    </xf>
    <xf numFmtId="0" fontId="55" fillId="0" borderId="0" xfId="0" applyFont="1" applyAlignment="1">
      <alignment vertical="center" wrapText="1"/>
    </xf>
    <xf numFmtId="4" fontId="53" fillId="0" borderId="17" xfId="0" applyNumberFormat="1" applyFont="1" applyBorder="1" applyAlignment="1">
      <alignment/>
    </xf>
    <xf numFmtId="0" fontId="55" fillId="0" borderId="0" xfId="0" applyFont="1" applyAlignment="1">
      <alignment wrapText="1"/>
    </xf>
    <xf numFmtId="4" fontId="53" fillId="0" borderId="18" xfId="0" applyNumberFormat="1" applyFont="1" applyBorder="1" applyAlignment="1">
      <alignment/>
    </xf>
    <xf numFmtId="4" fontId="52" fillId="0" borderId="29" xfId="0" applyNumberFormat="1" applyFont="1" applyBorder="1" applyAlignment="1">
      <alignment vertical="center"/>
    </xf>
    <xf numFmtId="4" fontId="52" fillId="0" borderId="22" xfId="0" applyNumberFormat="1" applyFont="1" applyBorder="1" applyAlignment="1">
      <alignment vertical="center"/>
    </xf>
    <xf numFmtId="4" fontId="53" fillId="0" borderId="22" xfId="0" applyNumberFormat="1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5" fillId="0" borderId="17" xfId="0" applyFont="1" applyBorder="1" applyAlignment="1">
      <alignment vertical="center" wrapText="1"/>
    </xf>
    <xf numFmtId="0" fontId="52" fillId="0" borderId="33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19" xfId="0" applyFont="1" applyBorder="1" applyAlignment="1">
      <alignment horizontal="left" vertical="center"/>
    </xf>
    <xf numFmtId="0" fontId="53" fillId="0" borderId="43" xfId="0" applyFont="1" applyBorder="1" applyAlignment="1">
      <alignment horizontal="left" vertical="center"/>
    </xf>
    <xf numFmtId="0" fontId="53" fillId="0" borderId="22" xfId="0" applyFont="1" applyBorder="1" applyAlignment="1">
      <alignment horizontal="right" vertical="center"/>
    </xf>
    <xf numFmtId="4" fontId="53" fillId="0" borderId="43" xfId="0" applyNumberFormat="1" applyFont="1" applyBorder="1" applyAlignment="1">
      <alignment vertical="center"/>
    </xf>
    <xf numFmtId="4" fontId="53" fillId="0" borderId="33" xfId="0" applyNumberFormat="1" applyFont="1" applyBorder="1" applyAlignment="1">
      <alignment vertical="center"/>
    </xf>
    <xf numFmtId="4" fontId="53" fillId="0" borderId="44" xfId="0" applyNumberFormat="1" applyFont="1" applyBorder="1" applyAlignment="1">
      <alignment vertical="center"/>
    </xf>
    <xf numFmtId="4" fontId="53" fillId="0" borderId="0" xfId="0" applyNumberFormat="1" applyFont="1" applyBorder="1" applyAlignment="1">
      <alignment/>
    </xf>
    <xf numFmtId="0" fontId="52" fillId="0" borderId="2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4" fontId="51" fillId="0" borderId="20" xfId="0" applyNumberFormat="1" applyFont="1" applyBorder="1" applyAlignment="1">
      <alignment/>
    </xf>
    <xf numFmtId="49" fontId="53" fillId="0" borderId="0" xfId="0" applyNumberFormat="1" applyFont="1" applyBorder="1" applyAlignment="1">
      <alignment horizontal="left" vertical="center"/>
    </xf>
    <xf numFmtId="4" fontId="52" fillId="0" borderId="0" xfId="0" applyNumberFormat="1" applyFont="1" applyBorder="1" applyAlignment="1">
      <alignment/>
    </xf>
    <xf numFmtId="0" fontId="50" fillId="0" borderId="4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49" fontId="53" fillId="0" borderId="19" xfId="0" applyNumberFormat="1" applyFont="1" applyBorder="1" applyAlignment="1">
      <alignment horizontal="center" vertical="center"/>
    </xf>
    <xf numFmtId="49" fontId="53" fillId="0" borderId="46" xfId="0" applyNumberFormat="1" applyFont="1" applyBorder="1" applyAlignment="1">
      <alignment horizontal="center" vertical="center"/>
    </xf>
    <xf numFmtId="0" fontId="53" fillId="0" borderId="46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14" xfId="0" applyFont="1" applyBorder="1" applyAlignment="1">
      <alignment horizontal="center" vertical="center"/>
    </xf>
    <xf numFmtId="4" fontId="53" fillId="0" borderId="44" xfId="0" applyNumberFormat="1" applyFont="1" applyBorder="1" applyAlignment="1">
      <alignment/>
    </xf>
    <xf numFmtId="4" fontId="53" fillId="0" borderId="21" xfId="0" applyNumberFormat="1" applyFont="1" applyBorder="1" applyAlignment="1">
      <alignment vertical="center"/>
    </xf>
    <xf numFmtId="4" fontId="53" fillId="0" borderId="19" xfId="0" applyNumberFormat="1" applyFont="1" applyBorder="1" applyAlignment="1">
      <alignment horizontal="right" vertical="center" wrapText="1"/>
    </xf>
    <xf numFmtId="0" fontId="50" fillId="0" borderId="18" xfId="0" applyFont="1" applyBorder="1" applyAlignment="1">
      <alignment horizontal="center" vertical="center" wrapText="1"/>
    </xf>
    <xf numFmtId="4" fontId="51" fillId="0" borderId="28" xfId="0" applyNumberFormat="1" applyFont="1" applyBorder="1" applyAlignment="1">
      <alignment vertical="center"/>
    </xf>
    <xf numFmtId="49" fontId="53" fillId="0" borderId="19" xfId="0" applyNumberFormat="1" applyFont="1" applyBorder="1" applyAlignment="1">
      <alignment horizontal="right" vertical="center"/>
    </xf>
    <xf numFmtId="49" fontId="53" fillId="0" borderId="22" xfId="0" applyNumberFormat="1" applyFont="1" applyBorder="1" applyAlignment="1">
      <alignment horizontal="right" vertical="center"/>
    </xf>
    <xf numFmtId="0" fontId="53" fillId="0" borderId="33" xfId="0" applyFont="1" applyBorder="1" applyAlignment="1">
      <alignment/>
    </xf>
    <xf numFmtId="0" fontId="53" fillId="0" borderId="47" xfId="0" applyFont="1" applyBorder="1" applyAlignment="1">
      <alignment horizontal="right" vertical="center"/>
    </xf>
    <xf numFmtId="0" fontId="53" fillId="0" borderId="23" xfId="0" applyFont="1" applyBorder="1" applyAlignment="1">
      <alignment horizontal="left" vertical="center"/>
    </xf>
    <xf numFmtId="49" fontId="53" fillId="0" borderId="23" xfId="0" applyNumberFormat="1" applyFont="1" applyBorder="1" applyAlignment="1">
      <alignment horizontal="left" vertical="center"/>
    </xf>
    <xf numFmtId="0" fontId="53" fillId="0" borderId="48" xfId="0" applyFont="1" applyBorder="1" applyAlignment="1">
      <alignment horizontal="right" vertical="center"/>
    </xf>
    <xf numFmtId="0" fontId="50" fillId="0" borderId="14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4" fontId="53" fillId="0" borderId="23" xfId="0" applyNumberFormat="1" applyFont="1" applyBorder="1" applyAlignment="1">
      <alignment horizontal="right" vertical="center" wrapText="1"/>
    </xf>
    <xf numFmtId="4" fontId="53" fillId="0" borderId="14" xfId="0" applyNumberFormat="1" applyFont="1" applyBorder="1" applyAlignment="1">
      <alignment horizontal="right" vertical="center" wrapText="1"/>
    </xf>
    <xf numFmtId="4" fontId="53" fillId="0" borderId="14" xfId="0" applyNumberFormat="1" applyFont="1" applyBorder="1" applyAlignment="1">
      <alignment horizontal="right" vertical="center"/>
    </xf>
    <xf numFmtId="0" fontId="50" fillId="0" borderId="4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49" fontId="52" fillId="0" borderId="20" xfId="0" applyNumberFormat="1" applyFont="1" applyBorder="1" applyAlignment="1">
      <alignment/>
    </xf>
    <xf numFmtId="49" fontId="52" fillId="0" borderId="33" xfId="0" applyNumberFormat="1" applyFont="1" applyBorder="1" applyAlignment="1">
      <alignment/>
    </xf>
    <xf numFmtId="49" fontId="52" fillId="0" borderId="49" xfId="0" applyNumberFormat="1" applyFont="1" applyBorder="1" applyAlignment="1">
      <alignment/>
    </xf>
    <xf numFmtId="0" fontId="52" fillId="0" borderId="49" xfId="0" applyFont="1" applyBorder="1" applyAlignment="1">
      <alignment vertical="center"/>
    </xf>
    <xf numFmtId="4" fontId="53" fillId="0" borderId="33" xfId="0" applyNumberFormat="1" applyFont="1" applyBorder="1" applyAlignment="1">
      <alignment/>
    </xf>
    <xf numFmtId="4" fontId="53" fillId="0" borderId="14" xfId="0" applyNumberFormat="1" applyFont="1" applyBorder="1" applyAlignment="1">
      <alignment/>
    </xf>
    <xf numFmtId="49" fontId="52" fillId="0" borderId="33" xfId="0" applyNumberFormat="1" applyFont="1" applyBorder="1" applyAlignment="1">
      <alignment vertical="center"/>
    </xf>
    <xf numFmtId="49" fontId="52" fillId="0" borderId="14" xfId="0" applyNumberFormat="1" applyFont="1" applyBorder="1" applyAlignment="1">
      <alignment vertical="center"/>
    </xf>
    <xf numFmtId="4" fontId="52" fillId="0" borderId="20" xfId="0" applyNumberFormat="1" applyFont="1" applyBorder="1" applyAlignment="1">
      <alignment/>
    </xf>
    <xf numFmtId="4" fontId="52" fillId="0" borderId="33" xfId="0" applyNumberFormat="1" applyFont="1" applyBorder="1" applyAlignment="1">
      <alignment/>
    </xf>
    <xf numFmtId="4" fontId="52" fillId="0" borderId="14" xfId="0" applyNumberFormat="1" applyFont="1" applyBorder="1" applyAlignment="1">
      <alignment/>
    </xf>
    <xf numFmtId="0" fontId="52" fillId="0" borderId="20" xfId="0" applyFont="1" applyBorder="1" applyAlignment="1">
      <alignment/>
    </xf>
    <xf numFmtId="0" fontId="52" fillId="0" borderId="14" xfId="0" applyFont="1" applyBorder="1" applyAlignment="1">
      <alignment/>
    </xf>
    <xf numFmtId="4" fontId="53" fillId="0" borderId="26" xfId="0" applyNumberFormat="1" applyFont="1" applyBorder="1" applyAlignment="1">
      <alignment vertical="center"/>
    </xf>
    <xf numFmtId="4" fontId="51" fillId="0" borderId="14" xfId="0" applyNumberFormat="1" applyFont="1" applyBorder="1" applyAlignment="1">
      <alignment vertical="center"/>
    </xf>
    <xf numFmtId="4" fontId="52" fillId="0" borderId="50" xfId="0" applyNumberFormat="1" applyFont="1" applyBorder="1" applyAlignment="1">
      <alignment vertical="center"/>
    </xf>
    <xf numFmtId="4" fontId="53" fillId="0" borderId="51" xfId="0" applyNumberFormat="1" applyFont="1" applyBorder="1" applyAlignment="1">
      <alignment vertical="center"/>
    </xf>
    <xf numFmtId="4" fontId="52" fillId="0" borderId="28" xfId="0" applyNumberFormat="1" applyFont="1" applyBorder="1" applyAlignment="1">
      <alignment vertical="center"/>
    </xf>
    <xf numFmtId="4" fontId="52" fillId="0" borderId="52" xfId="0" applyNumberFormat="1" applyFont="1" applyBorder="1" applyAlignment="1">
      <alignment vertical="center"/>
    </xf>
    <xf numFmtId="4" fontId="53" fillId="0" borderId="30" xfId="0" applyNumberFormat="1" applyFont="1" applyBorder="1" applyAlignment="1">
      <alignment vertical="center"/>
    </xf>
    <xf numFmtId="4" fontId="51" fillId="0" borderId="18" xfId="0" applyNumberFormat="1" applyFont="1" applyBorder="1" applyAlignment="1">
      <alignment vertical="center"/>
    </xf>
    <xf numFmtId="4" fontId="50" fillId="0" borderId="17" xfId="0" applyNumberFormat="1" applyFont="1" applyBorder="1" applyAlignment="1">
      <alignment vertical="center"/>
    </xf>
    <xf numFmtId="4" fontId="50" fillId="0" borderId="13" xfId="0" applyNumberFormat="1" applyFont="1" applyBorder="1" applyAlignment="1">
      <alignment vertical="center"/>
    </xf>
    <xf numFmtId="4" fontId="50" fillId="0" borderId="53" xfId="0" applyNumberFormat="1" applyFont="1" applyBorder="1" applyAlignment="1">
      <alignment vertical="center"/>
    </xf>
    <xf numFmtId="4" fontId="53" fillId="0" borderId="34" xfId="0" applyNumberFormat="1" applyFont="1" applyBorder="1" applyAlignment="1">
      <alignment vertical="center"/>
    </xf>
    <xf numFmtId="4" fontId="53" fillId="0" borderId="54" xfId="0" applyNumberFormat="1" applyFont="1" applyBorder="1" applyAlignment="1">
      <alignment vertical="center"/>
    </xf>
    <xf numFmtId="4" fontId="53" fillId="0" borderId="48" xfId="0" applyNumberFormat="1" applyFont="1" applyBorder="1" applyAlignment="1">
      <alignment vertical="center"/>
    </xf>
    <xf numFmtId="4" fontId="52" fillId="0" borderId="55" xfId="0" applyNumberFormat="1" applyFont="1" applyBorder="1" applyAlignment="1">
      <alignment vertical="center"/>
    </xf>
    <xf numFmtId="4" fontId="51" fillId="0" borderId="53" xfId="0" applyNumberFormat="1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4" fontId="51" fillId="0" borderId="56" xfId="0" applyNumberFormat="1" applyFont="1" applyBorder="1" applyAlignment="1">
      <alignment vertical="center"/>
    </xf>
    <xf numFmtId="4" fontId="52" fillId="0" borderId="18" xfId="0" applyNumberFormat="1" applyFont="1" applyBorder="1" applyAlignment="1">
      <alignment horizontal="right" vertical="center"/>
    </xf>
    <xf numFmtId="4" fontId="53" fillId="0" borderId="40" xfId="0" applyNumberFormat="1" applyFont="1" applyBorder="1" applyAlignment="1">
      <alignment/>
    </xf>
    <xf numFmtId="0" fontId="52" fillId="0" borderId="20" xfId="0" applyFont="1" applyBorder="1" applyAlignment="1">
      <alignment horizontal="center" vertical="center"/>
    </xf>
    <xf numFmtId="4" fontId="51" fillId="0" borderId="57" xfId="0" applyNumberFormat="1" applyFont="1" applyBorder="1" applyAlignment="1">
      <alignment vertical="center"/>
    </xf>
    <xf numFmtId="49" fontId="53" fillId="0" borderId="20" xfId="0" applyNumberFormat="1" applyFont="1" applyBorder="1" applyAlignment="1">
      <alignment horizontal="right" vertical="center"/>
    </xf>
    <xf numFmtId="0" fontId="53" fillId="0" borderId="20" xfId="0" applyFont="1" applyBorder="1" applyAlignment="1">
      <alignment wrapText="1"/>
    </xf>
    <xf numFmtId="49" fontId="53" fillId="0" borderId="17" xfId="0" applyNumberFormat="1" applyFont="1" applyBorder="1" applyAlignment="1">
      <alignment horizontal="center" vertical="center"/>
    </xf>
    <xf numFmtId="0" fontId="52" fillId="0" borderId="44" xfId="0" applyFont="1" applyBorder="1" applyAlignment="1">
      <alignment/>
    </xf>
    <xf numFmtId="4" fontId="51" fillId="0" borderId="15" xfId="0" applyNumberFormat="1" applyFont="1" applyBorder="1" applyAlignment="1">
      <alignment vertical="center"/>
    </xf>
    <xf numFmtId="4" fontId="51" fillId="0" borderId="29" xfId="0" applyNumberFormat="1" applyFont="1" applyBorder="1" applyAlignment="1">
      <alignment vertical="center"/>
    </xf>
    <xf numFmtId="4" fontId="53" fillId="0" borderId="41" xfId="0" applyNumberFormat="1" applyFont="1" applyBorder="1" applyAlignment="1">
      <alignment vertical="center"/>
    </xf>
    <xf numFmtId="4" fontId="53" fillId="0" borderId="50" xfId="0" applyNumberFormat="1" applyFont="1" applyBorder="1" applyAlignment="1">
      <alignment vertical="center"/>
    </xf>
    <xf numFmtId="4" fontId="52" fillId="0" borderId="33" xfId="0" applyNumberFormat="1" applyFont="1" applyBorder="1" applyAlignment="1">
      <alignment vertical="center"/>
    </xf>
    <xf numFmtId="0" fontId="53" fillId="0" borderId="49" xfId="0" applyFont="1" applyBorder="1" applyAlignment="1">
      <alignment horizontal="center"/>
    </xf>
    <xf numFmtId="0" fontId="52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3" fillId="0" borderId="19" xfId="0" applyFont="1" applyBorder="1" applyAlignment="1">
      <alignment vertical="center"/>
    </xf>
    <xf numFmtId="0" fontId="53" fillId="0" borderId="23" xfId="0" applyFont="1" applyBorder="1" applyAlignment="1">
      <alignment horizontal="right" vertical="center"/>
    </xf>
    <xf numFmtId="4" fontId="53" fillId="0" borderId="50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4" fontId="50" fillId="0" borderId="18" xfId="0" applyNumberFormat="1" applyFont="1" applyBorder="1" applyAlignment="1">
      <alignment/>
    </xf>
    <xf numFmtId="0" fontId="56" fillId="0" borderId="17" xfId="0" applyFont="1" applyBorder="1" applyAlignment="1">
      <alignment vertical="center" wrapText="1"/>
    </xf>
    <xf numFmtId="49" fontId="53" fillId="0" borderId="23" xfId="0" applyNumberFormat="1" applyFont="1" applyBorder="1" applyAlignment="1">
      <alignment/>
    </xf>
    <xf numFmtId="49" fontId="52" fillId="0" borderId="44" xfId="0" applyNumberFormat="1" applyFont="1" applyBorder="1" applyAlignment="1">
      <alignment vertical="center"/>
    </xf>
    <xf numFmtId="49" fontId="53" fillId="0" borderId="22" xfId="0" applyNumberFormat="1" applyFont="1" applyBorder="1" applyAlignment="1">
      <alignment/>
    </xf>
    <xf numFmtId="0" fontId="53" fillId="0" borderId="33" xfId="0" applyFont="1" applyBorder="1" applyAlignment="1">
      <alignment horizontal="right" vertical="center"/>
    </xf>
    <xf numFmtId="0" fontId="53" fillId="0" borderId="44" xfId="0" applyFont="1" applyBorder="1" applyAlignment="1">
      <alignment vertical="center"/>
    </xf>
    <xf numFmtId="0" fontId="52" fillId="0" borderId="44" xfId="0" applyFont="1" applyBorder="1" applyAlignment="1">
      <alignment vertical="center"/>
    </xf>
    <xf numFmtId="49" fontId="53" fillId="0" borderId="20" xfId="0" applyNumberFormat="1" applyFont="1" applyBorder="1" applyAlignment="1">
      <alignment/>
    </xf>
    <xf numFmtId="49" fontId="53" fillId="0" borderId="17" xfId="0" applyNumberFormat="1" applyFont="1" applyBorder="1" applyAlignment="1">
      <alignment/>
    </xf>
    <xf numFmtId="4" fontId="53" fillId="0" borderId="53" xfId="0" applyNumberFormat="1" applyFont="1" applyBorder="1" applyAlignment="1">
      <alignment vertical="center"/>
    </xf>
    <xf numFmtId="4" fontId="52" fillId="0" borderId="40" xfId="0" applyNumberFormat="1" applyFont="1" applyBorder="1" applyAlignment="1">
      <alignment vertical="center"/>
    </xf>
    <xf numFmtId="4" fontId="52" fillId="0" borderId="44" xfId="0" applyNumberFormat="1" applyFont="1" applyBorder="1" applyAlignment="1">
      <alignment/>
    </xf>
    <xf numFmtId="0" fontId="53" fillId="0" borderId="44" xfId="0" applyFont="1" applyBorder="1" applyAlignment="1">
      <alignment/>
    </xf>
    <xf numFmtId="4" fontId="51" fillId="0" borderId="0" xfId="0" applyNumberFormat="1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4" fontId="50" fillId="0" borderId="0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4" fontId="52" fillId="0" borderId="14" xfId="0" applyNumberFormat="1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/>
    </xf>
    <xf numFmtId="4" fontId="4" fillId="0" borderId="32" xfId="0" applyNumberFormat="1" applyFont="1" applyBorder="1" applyAlignment="1">
      <alignment vertical="center"/>
    </xf>
    <xf numFmtId="4" fontId="2" fillId="0" borderId="23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0" fontId="50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/>
    </xf>
    <xf numFmtId="4" fontId="53" fillId="0" borderId="60" xfId="0" applyNumberFormat="1" applyFont="1" applyBorder="1" applyAlignment="1">
      <alignment horizontal="center" vertical="center" wrapText="1"/>
    </xf>
    <xf numFmtId="0" fontId="55" fillId="0" borderId="48" xfId="0" applyFont="1" applyBorder="1" applyAlignment="1">
      <alignment vertical="center" wrapText="1"/>
    </xf>
    <xf numFmtId="4" fontId="53" fillId="0" borderId="55" xfId="0" applyNumberFormat="1" applyFont="1" applyBorder="1" applyAlignment="1">
      <alignment vertical="center"/>
    </xf>
    <xf numFmtId="4" fontId="53" fillId="0" borderId="61" xfId="0" applyNumberFormat="1" applyFont="1" applyBorder="1" applyAlignment="1">
      <alignment vertical="center"/>
    </xf>
    <xf numFmtId="0" fontId="52" fillId="0" borderId="27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left" vertical="center" wrapText="1"/>
    </xf>
    <xf numFmtId="4" fontId="52" fillId="0" borderId="23" xfId="0" applyNumberFormat="1" applyFont="1" applyBorder="1" applyAlignment="1">
      <alignment horizontal="center" vertical="center" wrapText="1"/>
    </xf>
    <xf numFmtId="0" fontId="49" fillId="0" borderId="46" xfId="0" applyFont="1" applyBorder="1" applyAlignment="1">
      <alignment/>
    </xf>
    <xf numFmtId="0" fontId="50" fillId="0" borderId="6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50" fillId="0" borderId="63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64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65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4" fontId="53" fillId="0" borderId="33" xfId="0" applyNumberFormat="1" applyFont="1" applyBorder="1" applyAlignment="1">
      <alignment horizontal="center" vertical="center"/>
    </xf>
    <xf numFmtId="4" fontId="53" fillId="0" borderId="14" xfId="0" applyNumberFormat="1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 wrapText="1"/>
    </xf>
    <xf numFmtId="0" fontId="50" fillId="0" borderId="58" xfId="0" applyFont="1" applyBorder="1" applyAlignment="1">
      <alignment horizontal="center" vertical="center" wrapText="1"/>
    </xf>
    <xf numFmtId="0" fontId="50" fillId="0" borderId="67" xfId="0" applyFont="1" applyBorder="1" applyAlignment="1">
      <alignment horizontal="center" vertical="center" wrapText="1"/>
    </xf>
    <xf numFmtId="0" fontId="50" fillId="0" borderId="68" xfId="0" applyFont="1" applyBorder="1" applyAlignment="1">
      <alignment horizontal="center" vertical="center" wrapText="1"/>
    </xf>
    <xf numFmtId="0" fontId="50" fillId="0" borderId="69" xfId="0" applyFont="1" applyBorder="1" applyAlignment="1">
      <alignment horizontal="center" vertical="center"/>
    </xf>
    <xf numFmtId="0" fontId="50" fillId="0" borderId="61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0" fillId="0" borderId="67" xfId="0" applyFont="1" applyBorder="1" applyAlignment="1">
      <alignment horizontal="center" vertical="center"/>
    </xf>
    <xf numFmtId="0" fontId="50" fillId="0" borderId="68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7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 vertical="center"/>
    </xf>
    <xf numFmtId="0" fontId="50" fillId="0" borderId="71" xfId="0" applyFont="1" applyBorder="1" applyAlignment="1">
      <alignment horizontal="right" vertical="center"/>
    </xf>
    <xf numFmtId="0" fontId="50" fillId="0" borderId="38" xfId="0" applyFont="1" applyBorder="1" applyAlignment="1">
      <alignment horizontal="right" vertical="center"/>
    </xf>
    <xf numFmtId="0" fontId="50" fillId="0" borderId="35" xfId="0" applyFont="1" applyBorder="1" applyAlignment="1">
      <alignment horizontal="right" vertical="center"/>
    </xf>
    <xf numFmtId="0" fontId="53" fillId="0" borderId="49" xfId="0" applyFont="1" applyBorder="1" applyAlignment="1">
      <alignment horizontal="center"/>
    </xf>
    <xf numFmtId="0" fontId="50" fillId="0" borderId="10" xfId="0" applyFont="1" applyBorder="1" applyAlignment="1">
      <alignment horizontal="right" vertical="center"/>
    </xf>
    <xf numFmtId="0" fontId="50" fillId="0" borderId="12" xfId="0" applyFont="1" applyBorder="1" applyAlignment="1">
      <alignment horizontal="right" vertical="center"/>
    </xf>
    <xf numFmtId="0" fontId="50" fillId="0" borderId="13" xfId="0" applyFont="1" applyBorder="1" applyAlignment="1">
      <alignment horizontal="right" vertical="center"/>
    </xf>
    <xf numFmtId="4" fontId="53" fillId="0" borderId="2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7" fillId="0" borderId="70" xfId="0" applyFont="1" applyBorder="1" applyAlignment="1">
      <alignment horizontal="center" vertical="center"/>
    </xf>
    <xf numFmtId="0" fontId="58" fillId="0" borderId="70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49" xfId="0" applyFont="1" applyBorder="1" applyAlignment="1">
      <alignment horizontal="center" vertical="center"/>
    </xf>
    <xf numFmtId="4" fontId="53" fillId="0" borderId="33" xfId="0" applyNumberFormat="1" applyFont="1" applyBorder="1" applyAlignment="1">
      <alignment horizontal="center"/>
    </xf>
    <xf numFmtId="4" fontId="53" fillId="0" borderId="49" xfId="0" applyNumberFormat="1" applyFont="1" applyBorder="1" applyAlignment="1">
      <alignment horizontal="center"/>
    </xf>
    <xf numFmtId="0" fontId="53" fillId="0" borderId="33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0"/>
  <sheetViews>
    <sheetView tabSelected="1" view="pageLayout" showRuler="0" workbookViewId="0" topLeftCell="A557">
      <selection activeCell="B566" sqref="B566:B568"/>
    </sheetView>
  </sheetViews>
  <sheetFormatPr defaultColWidth="8.796875" defaultRowHeight="14.25"/>
  <cols>
    <col min="1" max="1" width="6.3984375" style="0" customWidth="1"/>
    <col min="2" max="2" width="5.5" style="0" customWidth="1"/>
    <col min="3" max="3" width="32.8984375" style="0" customWidth="1"/>
    <col min="4" max="4" width="10.09765625" style="0" customWidth="1"/>
    <col min="5" max="6" width="10" style="0" customWidth="1"/>
    <col min="7" max="7" width="6.59765625" style="0" customWidth="1"/>
    <col min="8" max="8" width="10.5" style="0" customWidth="1"/>
    <col min="9" max="9" width="10.09765625" style="0" customWidth="1"/>
    <col min="10" max="10" width="9.19921875" style="0" customWidth="1"/>
    <col min="11" max="11" width="5.8984375" style="0" customWidth="1"/>
  </cols>
  <sheetData>
    <row r="1" spans="1:11" ht="30" customHeight="1" thickBot="1">
      <c r="A1" s="390" t="s">
        <v>213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3" ht="15" thickBot="1">
      <c r="A2" s="355" t="s">
        <v>0</v>
      </c>
      <c r="B2" s="357" t="s">
        <v>1</v>
      </c>
      <c r="C2" s="357" t="s">
        <v>2</v>
      </c>
      <c r="D2" s="340" t="s">
        <v>147</v>
      </c>
      <c r="E2" s="341"/>
      <c r="F2" s="341"/>
      <c r="G2" s="342"/>
      <c r="H2" s="343" t="s">
        <v>149</v>
      </c>
      <c r="I2" s="344"/>
      <c r="J2" s="344"/>
      <c r="K2" s="345"/>
      <c r="L2" s="1"/>
      <c r="M2" s="1"/>
    </row>
    <row r="3" spans="1:13" ht="24.75" thickBot="1">
      <c r="A3" s="356"/>
      <c r="B3" s="358"/>
      <c r="C3" s="358"/>
      <c r="D3" s="4" t="s">
        <v>187</v>
      </c>
      <c r="E3" s="5" t="s">
        <v>208</v>
      </c>
      <c r="F3" s="235" t="s">
        <v>148</v>
      </c>
      <c r="G3" s="5" t="s">
        <v>188</v>
      </c>
      <c r="H3" s="5" t="s">
        <v>187</v>
      </c>
      <c r="I3" s="6" t="s">
        <v>208</v>
      </c>
      <c r="J3" s="7" t="s">
        <v>148</v>
      </c>
      <c r="K3" s="5" t="s">
        <v>188</v>
      </c>
      <c r="L3" s="2"/>
      <c r="M3" s="1"/>
    </row>
    <row r="4" spans="1:13" ht="21" customHeight="1" thickBot="1">
      <c r="A4" s="378" t="s">
        <v>163</v>
      </c>
      <c r="B4" s="379"/>
      <c r="C4" s="380"/>
      <c r="D4" s="113">
        <f>D569</f>
        <v>16124480</v>
      </c>
      <c r="E4" s="113">
        <f aca="true" t="shared" si="0" ref="E4:J4">E569</f>
        <v>16419909.27</v>
      </c>
      <c r="F4" s="113">
        <f t="shared" si="0"/>
        <v>16841571.919999998</v>
      </c>
      <c r="G4" s="113">
        <f t="shared" si="0"/>
        <v>102.56799622376963</v>
      </c>
      <c r="H4" s="113">
        <f t="shared" si="0"/>
        <v>17102480</v>
      </c>
      <c r="I4" s="113">
        <f t="shared" si="0"/>
        <v>17717282.27</v>
      </c>
      <c r="J4" s="113">
        <f t="shared" si="0"/>
        <v>16493846.329999996</v>
      </c>
      <c r="K4" s="114">
        <f>K569</f>
        <v>93.09467489790124</v>
      </c>
      <c r="L4" s="2"/>
      <c r="M4" s="1"/>
    </row>
    <row r="5" spans="1:13" ht="12" customHeight="1" thickBot="1">
      <c r="A5" s="386"/>
      <c r="B5" s="387"/>
      <c r="C5" s="387"/>
      <c r="D5" s="387"/>
      <c r="E5" s="387"/>
      <c r="F5" s="387"/>
      <c r="G5" s="387"/>
      <c r="H5" s="387"/>
      <c r="I5" s="387"/>
      <c r="J5" s="387"/>
      <c r="K5" s="388"/>
      <c r="L5" s="2"/>
      <c r="M5" s="1"/>
    </row>
    <row r="6" spans="1:13" ht="15" thickBot="1">
      <c r="A6" s="58" t="s">
        <v>3</v>
      </c>
      <c r="B6" s="73"/>
      <c r="C6" s="73" t="s">
        <v>4</v>
      </c>
      <c r="D6" s="102">
        <f>SUM(D10+D12)</f>
        <v>0</v>
      </c>
      <c r="E6" s="102">
        <f>SUM(E7+E10+E12)</f>
        <v>130111.47</v>
      </c>
      <c r="F6" s="102">
        <f>SUM(F7+F10+F12)</f>
        <v>130013.47</v>
      </c>
      <c r="G6" s="264">
        <f>F6/E6*100</f>
        <v>99.92467996864535</v>
      </c>
      <c r="H6" s="126">
        <f>SUM(H10+H12+H7)</f>
        <v>3700</v>
      </c>
      <c r="I6" s="102">
        <f>SUM(I10+I12+I7)</f>
        <v>153811.47</v>
      </c>
      <c r="J6" s="102">
        <f>SUM(J10+J12+J7)</f>
        <v>153287.11</v>
      </c>
      <c r="K6" s="102">
        <f>J6/I6*100</f>
        <v>99.6590891433519</v>
      </c>
      <c r="L6" s="1"/>
      <c r="M6" s="1"/>
    </row>
    <row r="7" spans="1:13" ht="14.25">
      <c r="A7" s="130" t="s">
        <v>181</v>
      </c>
      <c r="B7" s="265"/>
      <c r="C7" s="74" t="s">
        <v>182</v>
      </c>
      <c r="D7" s="250"/>
      <c r="E7" s="250">
        <f>SUM(E8)</f>
        <v>40000</v>
      </c>
      <c r="F7" s="250">
        <f>SUM(F8)</f>
        <v>39902</v>
      </c>
      <c r="G7" s="270">
        <f>F7/E7*100</f>
        <v>99.75500000000001</v>
      </c>
      <c r="H7" s="266">
        <f>SUM(H8)</f>
        <v>0</v>
      </c>
      <c r="I7" s="250">
        <f>SUM(I8:I9)</f>
        <v>60000</v>
      </c>
      <c r="J7" s="275">
        <f>SUM(J8:J9)</f>
        <v>59850</v>
      </c>
      <c r="K7" s="276">
        <f>J7/I7*100</f>
        <v>99.75</v>
      </c>
      <c r="L7" s="1"/>
      <c r="M7" s="1"/>
    </row>
    <row r="8" spans="1:13" ht="36">
      <c r="A8" s="128"/>
      <c r="B8" s="18">
        <v>2710</v>
      </c>
      <c r="C8" s="28" t="s">
        <v>185</v>
      </c>
      <c r="D8" s="57"/>
      <c r="E8" s="106">
        <v>40000</v>
      </c>
      <c r="F8" s="106">
        <v>39902</v>
      </c>
      <c r="G8" s="120">
        <f>F8/E8*100</f>
        <v>99.75500000000001</v>
      </c>
      <c r="H8" s="166"/>
      <c r="I8" s="106"/>
      <c r="J8" s="106"/>
      <c r="K8" s="107"/>
      <c r="L8" s="1"/>
      <c r="M8" s="1"/>
    </row>
    <row r="9" spans="1:13" ht="14.25">
      <c r="A9" s="128"/>
      <c r="B9" s="16">
        <v>4300</v>
      </c>
      <c r="C9" s="28" t="s">
        <v>5</v>
      </c>
      <c r="D9" s="57"/>
      <c r="E9" s="106"/>
      <c r="F9" s="106"/>
      <c r="G9" s="122"/>
      <c r="H9" s="108"/>
      <c r="I9" s="106">
        <v>60000</v>
      </c>
      <c r="J9" s="106">
        <v>59850</v>
      </c>
      <c r="K9" s="99">
        <f>J9/I9*100</f>
        <v>99.75</v>
      </c>
      <c r="L9" s="1"/>
      <c r="M9" s="1"/>
    </row>
    <row r="10" spans="1:14" ht="14.25">
      <c r="A10" s="22" t="s">
        <v>6</v>
      </c>
      <c r="B10" s="23"/>
      <c r="C10" s="24" t="s">
        <v>7</v>
      </c>
      <c r="D10" s="25"/>
      <c r="E10" s="99"/>
      <c r="F10" s="99"/>
      <c r="G10" s="104"/>
      <c r="H10" s="109">
        <f>SUM(H11)</f>
        <v>3700</v>
      </c>
      <c r="I10" s="99">
        <f>SUM(I11)</f>
        <v>3700</v>
      </c>
      <c r="J10" s="99">
        <f>SUM(J11)</f>
        <v>3325.64</v>
      </c>
      <c r="K10" s="99">
        <f>J10/I10*100</f>
        <v>89.88216216216216</v>
      </c>
      <c r="L10" s="1"/>
      <c r="M10" s="1"/>
      <c r="N10" s="3"/>
    </row>
    <row r="11" spans="1:13" ht="27" customHeight="1">
      <c r="A11" s="16"/>
      <c r="B11" s="27">
        <v>2850</v>
      </c>
      <c r="C11" s="28" t="s">
        <v>8</v>
      </c>
      <c r="D11" s="19"/>
      <c r="E11" s="106"/>
      <c r="F11" s="106"/>
      <c r="G11" s="104"/>
      <c r="H11" s="108">
        <v>3700</v>
      </c>
      <c r="I11" s="108">
        <v>3700</v>
      </c>
      <c r="J11" s="106">
        <v>3325.64</v>
      </c>
      <c r="K11" s="106">
        <f>J11/I11*100</f>
        <v>89.88216216216216</v>
      </c>
      <c r="L11" s="1"/>
      <c r="M11" s="1"/>
    </row>
    <row r="12" spans="1:13" ht="14.25">
      <c r="A12" s="29" t="s">
        <v>160</v>
      </c>
      <c r="B12" s="30"/>
      <c r="C12" s="31" t="s">
        <v>9</v>
      </c>
      <c r="D12" s="19"/>
      <c r="E12" s="106">
        <f>SUM(E13)</f>
        <v>90111.47</v>
      </c>
      <c r="F12" s="106">
        <f>SUM(F13)</f>
        <v>90111.47</v>
      </c>
      <c r="G12" s="104">
        <f>F12/E12*100</f>
        <v>100</v>
      </c>
      <c r="H12" s="108"/>
      <c r="I12" s="99">
        <f>SUM(I14:I15)</f>
        <v>90111.47</v>
      </c>
      <c r="J12" s="99">
        <f>SUM(J14:J15)</f>
        <v>90111.47</v>
      </c>
      <c r="K12" s="99">
        <f>J12/I12*100</f>
        <v>100</v>
      </c>
      <c r="L12" s="1"/>
      <c r="M12" s="1"/>
    </row>
    <row r="13" spans="1:13" ht="51" customHeight="1">
      <c r="A13" s="236"/>
      <c r="B13" s="18">
        <v>2010</v>
      </c>
      <c r="C13" s="33" t="s">
        <v>10</v>
      </c>
      <c r="D13" s="19"/>
      <c r="E13" s="106">
        <v>90111.47</v>
      </c>
      <c r="F13" s="106">
        <v>90111.47</v>
      </c>
      <c r="G13" s="120">
        <f>F13/E13*100</f>
        <v>100</v>
      </c>
      <c r="H13" s="108"/>
      <c r="I13" s="106"/>
      <c r="J13" s="106"/>
      <c r="K13" s="99"/>
      <c r="L13" s="1"/>
      <c r="M13" s="1"/>
    </row>
    <row r="14" spans="1:13" ht="15.75" customHeight="1">
      <c r="A14" s="237"/>
      <c r="B14" s="27">
        <v>4300</v>
      </c>
      <c r="C14" s="18" t="s">
        <v>5</v>
      </c>
      <c r="D14" s="19"/>
      <c r="E14" s="106"/>
      <c r="F14" s="106"/>
      <c r="G14" s="120"/>
      <c r="H14" s="108"/>
      <c r="I14" s="106">
        <v>1766.89</v>
      </c>
      <c r="J14" s="106">
        <v>1766.89</v>
      </c>
      <c r="K14" s="98">
        <f>J14/I14*100</f>
        <v>100</v>
      </c>
      <c r="L14" s="1"/>
      <c r="M14" s="1"/>
    </row>
    <row r="15" spans="1:13" ht="15" thickBot="1">
      <c r="A15" s="238"/>
      <c r="B15" s="50">
        <v>4430</v>
      </c>
      <c r="C15" s="34" t="s">
        <v>11</v>
      </c>
      <c r="D15" s="35"/>
      <c r="E15" s="98"/>
      <c r="F15" s="98"/>
      <c r="G15" s="217"/>
      <c r="H15" s="183"/>
      <c r="I15" s="98">
        <v>88344.58</v>
      </c>
      <c r="J15" s="98">
        <v>88344.58</v>
      </c>
      <c r="K15" s="98">
        <f>J15/I15*100</f>
        <v>100</v>
      </c>
      <c r="L15" s="1"/>
      <c r="M15" s="1"/>
    </row>
    <row r="16" spans="1:13" ht="15" customHeight="1" thickBot="1">
      <c r="A16" s="8">
        <v>600</v>
      </c>
      <c r="B16" s="38"/>
      <c r="C16" s="39" t="s">
        <v>22</v>
      </c>
      <c r="D16" s="102">
        <f>SUM(D17+D19+D25)</f>
        <v>0</v>
      </c>
      <c r="E16" s="102">
        <f>SUM(E17+E19+E25)</f>
        <v>253564</v>
      </c>
      <c r="F16" s="102">
        <f>SUM(F17+F19+F25)</f>
        <v>269531.98</v>
      </c>
      <c r="G16" s="102">
        <f>F16/E16*100</f>
        <v>106.29741603697684</v>
      </c>
      <c r="H16" s="102">
        <f>SUM(H17+H19+H25)</f>
        <v>2796320</v>
      </c>
      <c r="I16" s="102">
        <f>SUM(I17+I19+I25)</f>
        <v>2744620</v>
      </c>
      <c r="J16" s="103">
        <f>SUM(J17+J19+J25)</f>
        <v>2524770.13</v>
      </c>
      <c r="K16" s="102">
        <f>J16/I16*100</f>
        <v>91.98978838600608</v>
      </c>
      <c r="L16" s="1"/>
      <c r="M16" s="1"/>
    </row>
    <row r="17" spans="1:13" ht="14.25">
      <c r="A17" s="41">
        <v>60004</v>
      </c>
      <c r="B17" s="74"/>
      <c r="C17" s="42" t="s">
        <v>23</v>
      </c>
      <c r="D17" s="13"/>
      <c r="E17" s="13"/>
      <c r="F17" s="14"/>
      <c r="G17" s="220"/>
      <c r="H17" s="13">
        <f>SUM(H18:H18)</f>
        <v>240000</v>
      </c>
      <c r="I17" s="13">
        <f>SUM(I18:I18)</f>
        <v>269500</v>
      </c>
      <c r="J17" s="13">
        <f>SUM(J18:J18)</f>
        <v>269483.28</v>
      </c>
      <c r="K17" s="13">
        <f>J17/I17*100</f>
        <v>99.99379591836735</v>
      </c>
      <c r="L17" s="1"/>
      <c r="M17" s="1"/>
    </row>
    <row r="18" spans="1:13" ht="51" customHeight="1">
      <c r="A18" s="41"/>
      <c r="B18" s="45">
        <v>2310</v>
      </c>
      <c r="C18" s="33" t="s">
        <v>203</v>
      </c>
      <c r="D18" s="112"/>
      <c r="E18" s="112"/>
      <c r="F18" s="138"/>
      <c r="G18" s="122"/>
      <c r="H18" s="111">
        <v>240000</v>
      </c>
      <c r="I18" s="106">
        <v>269500</v>
      </c>
      <c r="J18" s="112">
        <v>269483.28</v>
      </c>
      <c r="K18" s="106">
        <f>J18/I18*100</f>
        <v>99.99379591836735</v>
      </c>
      <c r="L18" s="1"/>
      <c r="M18" s="1"/>
    </row>
    <row r="19" spans="1:13" ht="14.25">
      <c r="A19" s="22">
        <v>60014</v>
      </c>
      <c r="B19" s="23"/>
      <c r="C19" s="24" t="s">
        <v>165</v>
      </c>
      <c r="D19" s="99"/>
      <c r="E19" s="99"/>
      <c r="F19" s="99"/>
      <c r="G19" s="104"/>
      <c r="H19" s="109">
        <f>SUM(H20:H21)</f>
        <v>250000</v>
      </c>
      <c r="I19" s="109">
        <f>SUM(I20:I21)</f>
        <v>260000</v>
      </c>
      <c r="J19" s="109">
        <f>SUM(J20:J21)</f>
        <v>260000</v>
      </c>
      <c r="K19" s="25">
        <f>SUM(K20)</f>
        <v>100</v>
      </c>
      <c r="L19" s="1"/>
      <c r="M19" s="1"/>
    </row>
    <row r="20" spans="1:13" ht="39" customHeight="1">
      <c r="A20" s="16"/>
      <c r="B20" s="18">
        <v>2710</v>
      </c>
      <c r="C20" s="28" t="s">
        <v>167</v>
      </c>
      <c r="D20" s="106"/>
      <c r="E20" s="106"/>
      <c r="F20" s="106"/>
      <c r="G20" s="120"/>
      <c r="H20" s="108">
        <v>250000</v>
      </c>
      <c r="I20" s="108">
        <v>250000</v>
      </c>
      <c r="J20" s="108">
        <v>250000</v>
      </c>
      <c r="K20" s="25">
        <f>J20/I20*100</f>
        <v>100</v>
      </c>
      <c r="L20" s="1"/>
      <c r="M20" s="1"/>
    </row>
    <row r="21" spans="1:13" ht="49.5" customHeight="1">
      <c r="A21" s="16"/>
      <c r="B21" s="45">
        <v>6300</v>
      </c>
      <c r="C21" s="33" t="s">
        <v>235</v>
      </c>
      <c r="D21" s="46"/>
      <c r="E21" s="107"/>
      <c r="F21" s="107"/>
      <c r="G21" s="110"/>
      <c r="H21" s="47"/>
      <c r="I21" s="47">
        <v>10000</v>
      </c>
      <c r="J21" s="47">
        <v>10000</v>
      </c>
      <c r="K21" s="19">
        <f>J21/I21*100</f>
        <v>100</v>
      </c>
      <c r="L21" s="1"/>
      <c r="M21" s="1"/>
    </row>
    <row r="22" spans="1:13" ht="6" customHeight="1" thickBot="1">
      <c r="A22" s="198"/>
      <c r="B22" s="203"/>
      <c r="C22" s="53"/>
      <c r="D22" s="204"/>
      <c r="E22" s="204"/>
      <c r="F22" s="196"/>
      <c r="G22" s="204"/>
      <c r="H22" s="204"/>
      <c r="I22" s="204"/>
      <c r="J22" s="204"/>
      <c r="K22" s="204"/>
      <c r="L22" s="1"/>
      <c r="M22" s="1"/>
    </row>
    <row r="23" spans="1:13" ht="15" thickBot="1">
      <c r="A23" s="353" t="s">
        <v>0</v>
      </c>
      <c r="B23" s="369" t="s">
        <v>1</v>
      </c>
      <c r="C23" s="363" t="s">
        <v>2</v>
      </c>
      <c r="D23" s="360" t="s">
        <v>147</v>
      </c>
      <c r="E23" s="361"/>
      <c r="F23" s="361"/>
      <c r="G23" s="362"/>
      <c r="H23" s="360" t="s">
        <v>149</v>
      </c>
      <c r="I23" s="361"/>
      <c r="J23" s="361"/>
      <c r="K23" s="362"/>
      <c r="L23" s="1"/>
      <c r="M23" s="1"/>
    </row>
    <row r="24" spans="1:13" ht="24.75" thickBot="1">
      <c r="A24" s="354"/>
      <c r="B24" s="371"/>
      <c r="C24" s="364"/>
      <c r="D24" s="5" t="s">
        <v>187</v>
      </c>
      <c r="E24" s="5" t="s">
        <v>208</v>
      </c>
      <c r="F24" s="7" t="s">
        <v>148</v>
      </c>
      <c r="G24" s="5" t="s">
        <v>188</v>
      </c>
      <c r="H24" s="5" t="s">
        <v>187</v>
      </c>
      <c r="I24" s="5" t="s">
        <v>208</v>
      </c>
      <c r="J24" s="7" t="s">
        <v>148</v>
      </c>
      <c r="K24" s="205" t="s">
        <v>188</v>
      </c>
      <c r="L24" s="1"/>
      <c r="M24" s="1"/>
    </row>
    <row r="25" spans="1:13" ht="14.25">
      <c r="A25" s="22">
        <v>60016</v>
      </c>
      <c r="B25" s="23"/>
      <c r="C25" s="24" t="s">
        <v>164</v>
      </c>
      <c r="D25" s="99">
        <f>SUM(D28:D40)</f>
        <v>0</v>
      </c>
      <c r="E25" s="99">
        <f>SUM(E26:E40)</f>
        <v>253564</v>
      </c>
      <c r="F25" s="99">
        <f>SUM(F26:F40)</f>
        <v>269531.98</v>
      </c>
      <c r="G25" s="104">
        <f>F25/E25*100</f>
        <v>106.29741603697684</v>
      </c>
      <c r="H25" s="109">
        <f>SUM(H28:H40)</f>
        <v>2306320</v>
      </c>
      <c r="I25" s="99">
        <f>SUM(I28:I40)</f>
        <v>2215120</v>
      </c>
      <c r="J25" s="99">
        <f>SUM(J27:J40)</f>
        <v>1995286.85</v>
      </c>
      <c r="K25" s="25">
        <f>J25/I25*100</f>
        <v>90.07579047636246</v>
      </c>
      <c r="L25" s="1"/>
      <c r="M25" s="1"/>
    </row>
    <row r="26" spans="1:13" ht="14.25">
      <c r="A26" s="348"/>
      <c r="B26" s="17" t="s">
        <v>37</v>
      </c>
      <c r="C26" s="75" t="s">
        <v>38</v>
      </c>
      <c r="D26" s="99"/>
      <c r="E26" s="106"/>
      <c r="F26" s="106">
        <v>324.48</v>
      </c>
      <c r="G26" s="104"/>
      <c r="H26" s="109"/>
      <c r="I26" s="99"/>
      <c r="J26" s="99"/>
      <c r="K26" s="25"/>
      <c r="L26" s="1"/>
      <c r="M26" s="1"/>
    </row>
    <row r="27" spans="1:13" ht="14.25">
      <c r="A27" s="349"/>
      <c r="B27" s="17" t="s">
        <v>31</v>
      </c>
      <c r="C27" s="16" t="s">
        <v>32</v>
      </c>
      <c r="D27" s="99"/>
      <c r="E27" s="99"/>
      <c r="F27" s="106">
        <v>15643.5</v>
      </c>
      <c r="G27" s="104"/>
      <c r="H27" s="109"/>
      <c r="I27" s="99"/>
      <c r="J27" s="99"/>
      <c r="K27" s="25"/>
      <c r="L27" s="1"/>
      <c r="M27" s="1"/>
    </row>
    <row r="28" spans="1:13" ht="50.25" customHeight="1">
      <c r="A28" s="349"/>
      <c r="B28" s="45">
        <v>6300</v>
      </c>
      <c r="C28" s="33" t="s">
        <v>161</v>
      </c>
      <c r="D28" s="46"/>
      <c r="E28" s="107">
        <v>253564</v>
      </c>
      <c r="F28" s="107">
        <v>253564</v>
      </c>
      <c r="G28" s="110">
        <f>F28/E28*100</f>
        <v>100</v>
      </c>
      <c r="H28" s="47"/>
      <c r="I28" s="46"/>
      <c r="J28" s="46"/>
      <c r="K28" s="46"/>
      <c r="L28" s="1"/>
      <c r="M28" s="1"/>
    </row>
    <row r="29" spans="1:13" ht="14.25">
      <c r="A29" s="143"/>
      <c r="B29" s="48">
        <v>3020</v>
      </c>
      <c r="C29" s="75" t="s">
        <v>168</v>
      </c>
      <c r="D29" s="19"/>
      <c r="E29" s="106"/>
      <c r="F29" s="106"/>
      <c r="G29" s="120"/>
      <c r="H29" s="21">
        <v>5600</v>
      </c>
      <c r="I29" s="21">
        <v>5600</v>
      </c>
      <c r="J29" s="19">
        <v>1032</v>
      </c>
      <c r="K29" s="19">
        <f aca="true" t="shared" si="1" ref="K29:K40">J29/I29*100</f>
        <v>18.428571428571427</v>
      </c>
      <c r="L29" s="1"/>
      <c r="M29" s="1"/>
    </row>
    <row r="30" spans="1:13" ht="17.25" customHeight="1">
      <c r="A30" s="143"/>
      <c r="B30" s="48">
        <v>4010</v>
      </c>
      <c r="C30" s="75" t="s">
        <v>49</v>
      </c>
      <c r="D30" s="19"/>
      <c r="E30" s="19"/>
      <c r="F30" s="19"/>
      <c r="G30" s="20"/>
      <c r="H30" s="21">
        <v>79900</v>
      </c>
      <c r="I30" s="21">
        <v>20900</v>
      </c>
      <c r="J30" s="19">
        <v>16541.04</v>
      </c>
      <c r="K30" s="19">
        <f t="shared" si="1"/>
        <v>79.14373205741627</v>
      </c>
      <c r="L30" s="1"/>
      <c r="M30" s="1"/>
    </row>
    <row r="31" spans="1:13" ht="15.75" customHeight="1">
      <c r="A31" s="143"/>
      <c r="B31" s="27">
        <v>4110</v>
      </c>
      <c r="C31" s="18" t="s">
        <v>51</v>
      </c>
      <c r="D31" s="19"/>
      <c r="E31" s="19"/>
      <c r="F31" s="19"/>
      <c r="G31" s="20"/>
      <c r="H31" s="21">
        <v>7420</v>
      </c>
      <c r="I31" s="21">
        <v>7420</v>
      </c>
      <c r="J31" s="19">
        <v>4103.99</v>
      </c>
      <c r="K31" s="19">
        <f t="shared" si="1"/>
        <v>55.30983827493261</v>
      </c>
      <c r="L31" s="1"/>
      <c r="M31" s="1"/>
    </row>
    <row r="32" spans="1:13" ht="15.75" customHeight="1">
      <c r="A32" s="143"/>
      <c r="B32" s="83">
        <v>4120</v>
      </c>
      <c r="C32" s="45" t="s">
        <v>52</v>
      </c>
      <c r="D32" s="46"/>
      <c r="E32" s="46"/>
      <c r="F32" s="46"/>
      <c r="G32" s="15"/>
      <c r="H32" s="47">
        <v>2000</v>
      </c>
      <c r="I32" s="47">
        <v>2000</v>
      </c>
      <c r="J32" s="46">
        <v>1089.14</v>
      </c>
      <c r="K32" s="46">
        <f t="shared" si="1"/>
        <v>54.457</v>
      </c>
      <c r="L32" s="1"/>
      <c r="M32" s="1"/>
    </row>
    <row r="33" spans="1:13" ht="14.25">
      <c r="A33" s="143"/>
      <c r="B33" s="27">
        <v>4170</v>
      </c>
      <c r="C33" s="18" t="s">
        <v>16</v>
      </c>
      <c r="D33" s="19"/>
      <c r="E33" s="19"/>
      <c r="F33" s="19"/>
      <c r="G33" s="20"/>
      <c r="H33" s="21">
        <v>18400</v>
      </c>
      <c r="I33" s="21">
        <v>18400</v>
      </c>
      <c r="J33" s="19">
        <v>18059.04</v>
      </c>
      <c r="K33" s="19">
        <f t="shared" si="1"/>
        <v>98.14695652173914</v>
      </c>
      <c r="L33" s="1"/>
      <c r="M33" s="1"/>
    </row>
    <row r="34" spans="1:13" ht="16.5" customHeight="1">
      <c r="A34" s="143"/>
      <c r="B34" s="27">
        <v>4210</v>
      </c>
      <c r="C34" s="18" t="s">
        <v>17</v>
      </c>
      <c r="D34" s="19"/>
      <c r="E34" s="19"/>
      <c r="F34" s="19"/>
      <c r="G34" s="20"/>
      <c r="H34" s="21">
        <v>9000</v>
      </c>
      <c r="I34" s="21">
        <v>4000</v>
      </c>
      <c r="J34" s="19">
        <v>1098</v>
      </c>
      <c r="K34" s="19">
        <f t="shared" si="1"/>
        <v>27.450000000000003</v>
      </c>
      <c r="L34" s="1"/>
      <c r="M34" s="1"/>
    </row>
    <row r="35" spans="1:13" ht="15" customHeight="1">
      <c r="A35" s="143"/>
      <c r="B35" s="27">
        <v>4270</v>
      </c>
      <c r="C35" s="18" t="s">
        <v>19</v>
      </c>
      <c r="D35" s="19"/>
      <c r="E35" s="19"/>
      <c r="F35" s="19"/>
      <c r="G35" s="20"/>
      <c r="H35" s="21">
        <v>1389000</v>
      </c>
      <c r="I35" s="21">
        <v>952400</v>
      </c>
      <c r="J35" s="19">
        <v>801745.45</v>
      </c>
      <c r="K35" s="19">
        <f t="shared" si="1"/>
        <v>84.18158861822764</v>
      </c>
      <c r="L35" s="1"/>
      <c r="M35" s="1"/>
    </row>
    <row r="36" spans="1:13" ht="15" customHeight="1">
      <c r="A36" s="143"/>
      <c r="B36" s="27">
        <v>4280</v>
      </c>
      <c r="C36" s="18" t="s">
        <v>60</v>
      </c>
      <c r="D36" s="19"/>
      <c r="E36" s="19"/>
      <c r="F36" s="19"/>
      <c r="G36" s="20"/>
      <c r="H36" s="21">
        <v>2000</v>
      </c>
      <c r="I36" s="21">
        <v>2000</v>
      </c>
      <c r="J36" s="19">
        <v>120</v>
      </c>
      <c r="K36" s="19">
        <f t="shared" si="1"/>
        <v>6</v>
      </c>
      <c r="L36" s="1"/>
      <c r="M36" s="1"/>
    </row>
    <row r="37" spans="1:13" ht="15.75" customHeight="1">
      <c r="A37" s="143"/>
      <c r="B37" s="27">
        <v>4300</v>
      </c>
      <c r="C37" s="18" t="s">
        <v>5</v>
      </c>
      <c r="D37" s="19"/>
      <c r="E37" s="19"/>
      <c r="F37" s="19"/>
      <c r="G37" s="20"/>
      <c r="H37" s="21">
        <v>25500</v>
      </c>
      <c r="I37" s="21">
        <v>25500</v>
      </c>
      <c r="J37" s="19">
        <v>16798</v>
      </c>
      <c r="K37" s="19">
        <f t="shared" si="1"/>
        <v>65.87450980392157</v>
      </c>
      <c r="L37" s="1"/>
      <c r="M37" s="1"/>
    </row>
    <row r="38" spans="1:13" ht="15" customHeight="1">
      <c r="A38" s="143"/>
      <c r="B38" s="48">
        <v>4430</v>
      </c>
      <c r="C38" s="75" t="s">
        <v>11</v>
      </c>
      <c r="D38" s="19"/>
      <c r="E38" s="19"/>
      <c r="F38" s="19"/>
      <c r="G38" s="20"/>
      <c r="H38" s="21">
        <v>3500</v>
      </c>
      <c r="I38" s="21">
        <v>4000</v>
      </c>
      <c r="J38" s="19">
        <v>4000</v>
      </c>
      <c r="K38" s="19">
        <f t="shared" si="1"/>
        <v>100</v>
      </c>
      <c r="L38" s="1"/>
      <c r="M38" s="1"/>
    </row>
    <row r="39" spans="1:13" ht="15" customHeight="1">
      <c r="A39" s="143"/>
      <c r="B39" s="163">
        <v>4440</v>
      </c>
      <c r="C39" s="34" t="s">
        <v>62</v>
      </c>
      <c r="D39" s="35"/>
      <c r="E39" s="35"/>
      <c r="F39" s="35"/>
      <c r="G39" s="36"/>
      <c r="H39" s="37">
        <v>14000</v>
      </c>
      <c r="I39" s="37">
        <v>2900</v>
      </c>
      <c r="J39" s="35">
        <v>2866.1</v>
      </c>
      <c r="K39" s="35">
        <f t="shared" si="1"/>
        <v>98.83103448275861</v>
      </c>
      <c r="L39" s="1"/>
      <c r="M39" s="1"/>
    </row>
    <row r="40" spans="1:13" ht="17.25" customHeight="1" thickBot="1">
      <c r="A40" s="239"/>
      <c r="B40" s="50">
        <v>6050</v>
      </c>
      <c r="C40" s="51" t="s">
        <v>24</v>
      </c>
      <c r="D40" s="35"/>
      <c r="E40" s="35"/>
      <c r="F40" s="35"/>
      <c r="G40" s="36"/>
      <c r="H40" s="37">
        <v>750000</v>
      </c>
      <c r="I40" s="37">
        <v>1170000</v>
      </c>
      <c r="J40" s="35">
        <v>1127834.09</v>
      </c>
      <c r="K40" s="35">
        <f t="shared" si="1"/>
        <v>96.39607606837608</v>
      </c>
      <c r="L40" s="1"/>
      <c r="M40" s="1"/>
    </row>
    <row r="41" spans="1:13" ht="18" customHeight="1" thickBot="1">
      <c r="A41" s="58">
        <v>700</v>
      </c>
      <c r="B41" s="52"/>
      <c r="C41" s="97" t="s">
        <v>29</v>
      </c>
      <c r="D41" s="103">
        <f>SUM(D42+D55+D68)</f>
        <v>1805800</v>
      </c>
      <c r="E41" s="102">
        <f>SUM(E42+E55+E68)</f>
        <v>1664000</v>
      </c>
      <c r="F41" s="101">
        <f>SUM(F42+F55+F68)</f>
        <v>1718556.87</v>
      </c>
      <c r="G41" s="102">
        <f>F41/E41*100</f>
        <v>103.27865805288464</v>
      </c>
      <c r="H41" s="102">
        <f>SUM(H42+H55+H68)</f>
        <v>1666300</v>
      </c>
      <c r="I41" s="140">
        <f>SUM(I42+I55+I68)</f>
        <v>1681300</v>
      </c>
      <c r="J41" s="101">
        <f>SUM(J42+J55+J68)</f>
        <v>1517604.56</v>
      </c>
      <c r="K41" s="10">
        <f>J41/I41*100</f>
        <v>90.26375780645928</v>
      </c>
      <c r="L41" s="1"/>
      <c r="M41" s="1"/>
    </row>
    <row r="42" spans="1:13" ht="18.75" customHeight="1">
      <c r="A42" s="215">
        <v>70004</v>
      </c>
      <c r="B42" s="12"/>
      <c r="C42" s="42" t="s">
        <v>30</v>
      </c>
      <c r="D42" s="112">
        <f>SUM(D43:D47)</f>
        <v>1175800</v>
      </c>
      <c r="E42" s="112">
        <f>SUM(E43:E47)</f>
        <v>906000</v>
      </c>
      <c r="F42" s="138">
        <f>SUM(F43:F47)</f>
        <v>905568.64</v>
      </c>
      <c r="G42" s="122">
        <f>F42/E42*100</f>
        <v>99.9523885209713</v>
      </c>
      <c r="H42" s="139">
        <f>SUM(H43:H54)</f>
        <v>1174800</v>
      </c>
      <c r="I42" s="139">
        <f>SUM(I43:I54)</f>
        <v>1245800</v>
      </c>
      <c r="J42" s="139">
        <f>SUM(J43:J54)</f>
        <v>1241735.58</v>
      </c>
      <c r="K42" s="112">
        <f>J42/I42*100</f>
        <v>99.67375020067428</v>
      </c>
      <c r="L42" s="1"/>
      <c r="M42" s="1"/>
    </row>
    <row r="43" spans="1:13" ht="51" customHeight="1">
      <c r="A43" s="188"/>
      <c r="B43" s="18" t="s">
        <v>12</v>
      </c>
      <c r="C43" s="28" t="s">
        <v>13</v>
      </c>
      <c r="D43" s="106">
        <v>1174800</v>
      </c>
      <c r="E43" s="106">
        <v>905000</v>
      </c>
      <c r="F43" s="106">
        <v>904971.91</v>
      </c>
      <c r="G43" s="110">
        <f>F43/E43*100</f>
        <v>99.99689613259669</v>
      </c>
      <c r="H43" s="166"/>
      <c r="I43" s="107"/>
      <c r="J43" s="107"/>
      <c r="K43" s="107"/>
      <c r="L43" s="1"/>
      <c r="M43" s="1"/>
    </row>
    <row r="44" spans="1:13" ht="18.75" customHeight="1">
      <c r="A44" s="153"/>
      <c r="B44" s="17" t="s">
        <v>31</v>
      </c>
      <c r="C44" s="75" t="s">
        <v>32</v>
      </c>
      <c r="D44" s="106">
        <v>1000</v>
      </c>
      <c r="E44" s="106">
        <v>1000</v>
      </c>
      <c r="F44" s="106">
        <v>596.73</v>
      </c>
      <c r="G44" s="120">
        <f>F44/E44*100</f>
        <v>59.673</v>
      </c>
      <c r="H44" s="108"/>
      <c r="I44" s="106"/>
      <c r="J44" s="106"/>
      <c r="K44" s="106"/>
      <c r="L44" s="1"/>
      <c r="M44" s="1"/>
    </row>
    <row r="45" spans="1:13" ht="15" customHeight="1">
      <c r="A45" s="153"/>
      <c r="B45" s="56" t="s">
        <v>171</v>
      </c>
      <c r="C45" s="16" t="s">
        <v>18</v>
      </c>
      <c r="D45" s="106"/>
      <c r="E45" s="106"/>
      <c r="F45" s="106"/>
      <c r="G45" s="120"/>
      <c r="H45" s="108">
        <v>298800</v>
      </c>
      <c r="I45" s="106">
        <v>263200</v>
      </c>
      <c r="J45" s="106">
        <v>262477.98</v>
      </c>
      <c r="K45" s="106">
        <f aca="true" t="shared" si="2" ref="K45:K55">J45/I45*100</f>
        <v>99.7256762917933</v>
      </c>
      <c r="L45" s="1"/>
      <c r="M45" s="1"/>
    </row>
    <row r="46" spans="1:13" ht="15.75" customHeight="1">
      <c r="A46" s="153"/>
      <c r="B46" s="27">
        <v>4270</v>
      </c>
      <c r="C46" s="18" t="s">
        <v>19</v>
      </c>
      <c r="D46" s="106"/>
      <c r="E46" s="106"/>
      <c r="F46" s="106"/>
      <c r="G46" s="120"/>
      <c r="H46" s="165">
        <v>307000</v>
      </c>
      <c r="I46" s="106">
        <v>371000</v>
      </c>
      <c r="J46" s="106">
        <v>369530.94</v>
      </c>
      <c r="K46" s="106">
        <f t="shared" si="2"/>
        <v>99.6040269541779</v>
      </c>
      <c r="L46" s="1"/>
      <c r="M46" s="1"/>
    </row>
    <row r="47" spans="1:13" ht="15.75" customHeight="1">
      <c r="A47" s="153"/>
      <c r="B47" s="27">
        <v>4300</v>
      </c>
      <c r="C47" s="18" t="s">
        <v>5</v>
      </c>
      <c r="D47" s="106"/>
      <c r="E47" s="106"/>
      <c r="F47" s="106"/>
      <c r="G47" s="110"/>
      <c r="H47" s="166">
        <v>199500</v>
      </c>
      <c r="I47" s="166">
        <v>228500</v>
      </c>
      <c r="J47" s="106">
        <v>227159.62</v>
      </c>
      <c r="K47" s="106">
        <f t="shared" si="2"/>
        <v>99.41340043763675</v>
      </c>
      <c r="L47" s="1"/>
      <c r="M47" s="1"/>
    </row>
    <row r="48" spans="1:13" ht="25.5" customHeight="1">
      <c r="A48" s="154"/>
      <c r="B48" s="27">
        <v>4400</v>
      </c>
      <c r="C48" s="164" t="s">
        <v>190</v>
      </c>
      <c r="D48" s="106"/>
      <c r="E48" s="106"/>
      <c r="F48" s="106"/>
      <c r="G48" s="110"/>
      <c r="H48" s="166">
        <v>336000</v>
      </c>
      <c r="I48" s="166">
        <v>336000</v>
      </c>
      <c r="J48" s="106">
        <v>336000</v>
      </c>
      <c r="K48" s="106">
        <f t="shared" si="2"/>
        <v>100</v>
      </c>
      <c r="L48" s="1"/>
      <c r="M48" s="1"/>
    </row>
    <row r="49" spans="1:13" ht="7.5" customHeight="1" thickBot="1">
      <c r="A49" s="189"/>
      <c r="B49" s="132"/>
      <c r="C49" s="201"/>
      <c r="D49" s="196"/>
      <c r="E49" s="196"/>
      <c r="F49" s="196"/>
      <c r="G49" s="196"/>
      <c r="H49" s="149"/>
      <c r="I49" s="149"/>
      <c r="J49" s="149"/>
      <c r="K49" s="149"/>
      <c r="L49" s="1"/>
      <c r="M49" s="1"/>
    </row>
    <row r="50" spans="1:13" ht="13.5" customHeight="1" thickBot="1">
      <c r="A50" s="355" t="s">
        <v>0</v>
      </c>
      <c r="B50" s="357" t="s">
        <v>1</v>
      </c>
      <c r="C50" s="357" t="s">
        <v>2</v>
      </c>
      <c r="D50" s="340" t="s">
        <v>147</v>
      </c>
      <c r="E50" s="341"/>
      <c r="F50" s="341"/>
      <c r="G50" s="342"/>
      <c r="H50" s="343" t="s">
        <v>149</v>
      </c>
      <c r="I50" s="344"/>
      <c r="J50" s="344"/>
      <c r="K50" s="345"/>
      <c r="L50" s="1"/>
      <c r="M50" s="1"/>
    </row>
    <row r="51" spans="1:13" ht="25.5" customHeight="1" thickBot="1">
      <c r="A51" s="356"/>
      <c r="B51" s="358"/>
      <c r="C51" s="358"/>
      <c r="D51" s="4" t="s">
        <v>187</v>
      </c>
      <c r="E51" s="5" t="s">
        <v>208</v>
      </c>
      <c r="F51" s="290" t="s">
        <v>148</v>
      </c>
      <c r="G51" s="5" t="s">
        <v>188</v>
      </c>
      <c r="H51" s="5" t="s">
        <v>187</v>
      </c>
      <c r="I51" s="6" t="s">
        <v>208</v>
      </c>
      <c r="J51" s="7" t="s">
        <v>148</v>
      </c>
      <c r="K51" s="5" t="s">
        <v>188</v>
      </c>
      <c r="L51" s="1"/>
      <c r="M51" s="1"/>
    </row>
    <row r="52" spans="1:13" ht="18" customHeight="1">
      <c r="A52" s="153"/>
      <c r="B52" s="27">
        <v>4430</v>
      </c>
      <c r="C52" s="75" t="s">
        <v>11</v>
      </c>
      <c r="D52" s="106"/>
      <c r="E52" s="106"/>
      <c r="F52" s="106"/>
      <c r="G52" s="110"/>
      <c r="H52" s="166">
        <v>23000</v>
      </c>
      <c r="I52" s="166">
        <v>35268</v>
      </c>
      <c r="J52" s="106">
        <v>35267.98</v>
      </c>
      <c r="K52" s="106">
        <f t="shared" si="2"/>
        <v>99.99994329136895</v>
      </c>
      <c r="L52" s="1"/>
      <c r="M52" s="1"/>
    </row>
    <row r="53" spans="1:13" ht="24.75" customHeight="1">
      <c r="A53" s="153"/>
      <c r="B53" s="27">
        <v>4590</v>
      </c>
      <c r="C53" s="65" t="s">
        <v>189</v>
      </c>
      <c r="D53" s="106"/>
      <c r="E53" s="106"/>
      <c r="F53" s="106"/>
      <c r="G53" s="110"/>
      <c r="H53" s="166">
        <v>500</v>
      </c>
      <c r="I53" s="166">
        <v>0</v>
      </c>
      <c r="J53" s="106">
        <v>0</v>
      </c>
      <c r="K53" s="106"/>
      <c r="L53" s="1"/>
      <c r="M53" s="1"/>
    </row>
    <row r="54" spans="1:13" ht="15" customHeight="1">
      <c r="A54" s="154"/>
      <c r="B54" s="27">
        <v>4610</v>
      </c>
      <c r="C54" s="18" t="s">
        <v>33</v>
      </c>
      <c r="D54" s="106"/>
      <c r="E54" s="106"/>
      <c r="F54" s="106"/>
      <c r="G54" s="110"/>
      <c r="H54" s="166">
        <v>10000</v>
      </c>
      <c r="I54" s="166">
        <v>11832</v>
      </c>
      <c r="J54" s="106">
        <v>11299.06</v>
      </c>
      <c r="K54" s="106">
        <f t="shared" si="2"/>
        <v>95.49577417173765</v>
      </c>
      <c r="L54" s="1"/>
      <c r="M54" s="1"/>
    </row>
    <row r="55" spans="1:13" ht="15.75" customHeight="1">
      <c r="A55" s="156">
        <v>70005</v>
      </c>
      <c r="B55" s="23"/>
      <c r="C55" s="24" t="s">
        <v>34</v>
      </c>
      <c r="D55" s="99">
        <f>SUM(D56:D66)</f>
        <v>630000</v>
      </c>
      <c r="E55" s="99">
        <f>SUM(E56:E66)</f>
        <v>758000</v>
      </c>
      <c r="F55" s="99">
        <f>SUM(F56:F66)</f>
        <v>812988.23</v>
      </c>
      <c r="G55" s="104">
        <f aca="true" t="shared" si="3" ref="G55:G61">F55/E55*100</f>
        <v>107.25438390501319</v>
      </c>
      <c r="H55" s="109">
        <f>SUM(H56:H67)</f>
        <v>439500</v>
      </c>
      <c r="I55" s="109">
        <f>SUM(I56:I67)</f>
        <v>384500</v>
      </c>
      <c r="J55" s="109">
        <f>SUM(J56:J67)</f>
        <v>225121.78</v>
      </c>
      <c r="K55" s="99">
        <f t="shared" si="2"/>
        <v>58.54922756827048</v>
      </c>
      <c r="L55" s="1"/>
      <c r="M55" s="1"/>
    </row>
    <row r="56" spans="1:13" ht="27" customHeight="1">
      <c r="A56" s="167"/>
      <c r="B56" s="18" t="s">
        <v>35</v>
      </c>
      <c r="C56" s="28" t="s">
        <v>36</v>
      </c>
      <c r="D56" s="106">
        <v>55000</v>
      </c>
      <c r="E56" s="106">
        <v>80000</v>
      </c>
      <c r="F56" s="106">
        <v>81633.01</v>
      </c>
      <c r="G56" s="120">
        <f t="shared" si="3"/>
        <v>102.04126249999999</v>
      </c>
      <c r="H56" s="108"/>
      <c r="I56" s="106"/>
      <c r="J56" s="106"/>
      <c r="K56" s="106"/>
      <c r="L56" s="1"/>
      <c r="M56" s="1"/>
    </row>
    <row r="57" spans="1:13" ht="49.5" customHeight="1">
      <c r="A57" s="153"/>
      <c r="B57" s="18" t="s">
        <v>12</v>
      </c>
      <c r="C57" s="28" t="s">
        <v>186</v>
      </c>
      <c r="D57" s="106">
        <v>160000</v>
      </c>
      <c r="E57" s="106">
        <v>160000</v>
      </c>
      <c r="F57" s="106">
        <v>180508.6</v>
      </c>
      <c r="G57" s="120">
        <f t="shared" si="3"/>
        <v>112.817875</v>
      </c>
      <c r="H57" s="108"/>
      <c r="I57" s="106"/>
      <c r="J57" s="106"/>
      <c r="K57" s="106"/>
      <c r="L57" s="1"/>
      <c r="M57" s="1"/>
    </row>
    <row r="58" spans="1:13" ht="37.5" customHeight="1">
      <c r="A58" s="153"/>
      <c r="B58" s="18" t="s">
        <v>39</v>
      </c>
      <c r="C58" s="28" t="s">
        <v>40</v>
      </c>
      <c r="D58" s="106">
        <v>15000</v>
      </c>
      <c r="E58" s="106">
        <v>15000</v>
      </c>
      <c r="F58" s="106">
        <v>16674.45</v>
      </c>
      <c r="G58" s="120">
        <f t="shared" si="3"/>
        <v>111.16300000000001</v>
      </c>
      <c r="H58" s="108"/>
      <c r="I58" s="106"/>
      <c r="J58" s="106"/>
      <c r="K58" s="106"/>
      <c r="L58" s="1"/>
      <c r="M58" s="1"/>
    </row>
    <row r="59" spans="1:13" ht="38.25" customHeight="1">
      <c r="A59" s="153"/>
      <c r="B59" s="45" t="s">
        <v>41</v>
      </c>
      <c r="C59" s="33" t="s">
        <v>42</v>
      </c>
      <c r="D59" s="107">
        <v>350000</v>
      </c>
      <c r="E59" s="107">
        <v>465000</v>
      </c>
      <c r="F59" s="107">
        <v>481907.42</v>
      </c>
      <c r="G59" s="110">
        <f t="shared" si="3"/>
        <v>103.63600430107527</v>
      </c>
      <c r="H59" s="166"/>
      <c r="I59" s="107"/>
      <c r="J59" s="107"/>
      <c r="K59" s="107"/>
      <c r="L59" s="1"/>
      <c r="M59" s="1"/>
    </row>
    <row r="60" spans="1:13" ht="14.25">
      <c r="A60" s="153"/>
      <c r="B60" s="18" t="s">
        <v>14</v>
      </c>
      <c r="C60" s="18" t="s">
        <v>15</v>
      </c>
      <c r="D60" s="106">
        <v>10000</v>
      </c>
      <c r="E60" s="106">
        <v>10000</v>
      </c>
      <c r="F60" s="106">
        <v>23627.31</v>
      </c>
      <c r="G60" s="120">
        <f t="shared" si="3"/>
        <v>236.2731</v>
      </c>
      <c r="H60" s="108"/>
      <c r="I60" s="106"/>
      <c r="J60" s="106"/>
      <c r="K60" s="106"/>
      <c r="L60" s="1"/>
      <c r="M60" s="1"/>
    </row>
    <row r="61" spans="1:13" ht="14.25">
      <c r="A61" s="153"/>
      <c r="B61" s="17" t="s">
        <v>31</v>
      </c>
      <c r="C61" s="18" t="s">
        <v>32</v>
      </c>
      <c r="D61" s="106">
        <v>40000</v>
      </c>
      <c r="E61" s="106">
        <v>28000</v>
      </c>
      <c r="F61" s="106">
        <v>28637.44</v>
      </c>
      <c r="G61" s="120">
        <f t="shared" si="3"/>
        <v>102.27657142857143</v>
      </c>
      <c r="H61" s="108"/>
      <c r="I61" s="106"/>
      <c r="J61" s="106"/>
      <c r="K61" s="106"/>
      <c r="L61" s="1"/>
      <c r="M61" s="1"/>
    </row>
    <row r="62" spans="1:13" ht="14.25">
      <c r="A62" s="153"/>
      <c r="B62" s="27">
        <v>4300</v>
      </c>
      <c r="C62" s="54" t="s">
        <v>5</v>
      </c>
      <c r="D62" s="106"/>
      <c r="E62" s="106"/>
      <c r="F62" s="106"/>
      <c r="G62" s="120"/>
      <c r="H62" s="108">
        <v>2000</v>
      </c>
      <c r="I62" s="108">
        <v>23942</v>
      </c>
      <c r="J62" s="106">
        <v>21941.97</v>
      </c>
      <c r="K62" s="106">
        <f aca="true" t="shared" si="4" ref="K62:K81">J62/I62*100</f>
        <v>91.64635368807953</v>
      </c>
      <c r="L62" s="1"/>
      <c r="M62" s="1"/>
    </row>
    <row r="63" spans="1:13" ht="25.5" customHeight="1">
      <c r="A63" s="153"/>
      <c r="B63" s="16">
        <v>4390</v>
      </c>
      <c r="C63" s="64" t="s">
        <v>169</v>
      </c>
      <c r="D63" s="106"/>
      <c r="E63" s="106"/>
      <c r="F63" s="106"/>
      <c r="G63" s="120"/>
      <c r="H63" s="108">
        <v>97500</v>
      </c>
      <c r="I63" s="108">
        <v>75558</v>
      </c>
      <c r="J63" s="106">
        <v>52464.35</v>
      </c>
      <c r="K63" s="106">
        <f t="shared" si="4"/>
        <v>69.4358638396993</v>
      </c>
      <c r="L63" s="1"/>
      <c r="M63" s="1"/>
    </row>
    <row r="64" spans="1:13" ht="24">
      <c r="A64" s="153"/>
      <c r="B64" s="56" t="s">
        <v>172</v>
      </c>
      <c r="C64" s="164" t="s">
        <v>173</v>
      </c>
      <c r="D64" s="106"/>
      <c r="E64" s="106"/>
      <c r="F64" s="106"/>
      <c r="G64" s="120"/>
      <c r="H64" s="108">
        <v>4000</v>
      </c>
      <c r="I64" s="108">
        <v>4000</v>
      </c>
      <c r="J64" s="106">
        <v>968.45</v>
      </c>
      <c r="K64" s="106">
        <f t="shared" si="4"/>
        <v>24.21125</v>
      </c>
      <c r="L64" s="1"/>
      <c r="M64" s="1"/>
    </row>
    <row r="65" spans="1:13" ht="12" customHeight="1">
      <c r="A65" s="153"/>
      <c r="B65" s="56" t="s">
        <v>157</v>
      </c>
      <c r="C65" s="54" t="s">
        <v>21</v>
      </c>
      <c r="D65" s="106"/>
      <c r="E65" s="106"/>
      <c r="F65" s="106"/>
      <c r="G65" s="120"/>
      <c r="H65" s="108">
        <v>80000</v>
      </c>
      <c r="I65" s="108">
        <v>80000</v>
      </c>
      <c r="J65" s="106">
        <v>18245.35</v>
      </c>
      <c r="K65" s="106">
        <f t="shared" si="4"/>
        <v>22.8066875</v>
      </c>
      <c r="L65" s="1"/>
      <c r="M65" s="1"/>
    </row>
    <row r="66" spans="1:13" ht="17.25" customHeight="1">
      <c r="A66" s="153"/>
      <c r="B66" s="56" t="s">
        <v>158</v>
      </c>
      <c r="C66" s="28" t="s">
        <v>33</v>
      </c>
      <c r="D66" s="106"/>
      <c r="E66" s="106"/>
      <c r="F66" s="106"/>
      <c r="G66" s="120"/>
      <c r="H66" s="108">
        <v>6000</v>
      </c>
      <c r="I66" s="108">
        <v>6000</v>
      </c>
      <c r="J66" s="106">
        <v>640</v>
      </c>
      <c r="K66" s="106">
        <f t="shared" si="4"/>
        <v>10.666666666666668</v>
      </c>
      <c r="L66" s="1"/>
      <c r="M66" s="1"/>
    </row>
    <row r="67" spans="1:13" ht="18.75" customHeight="1">
      <c r="A67" s="153"/>
      <c r="B67" s="56" t="s">
        <v>191</v>
      </c>
      <c r="C67" s="28" t="s">
        <v>24</v>
      </c>
      <c r="D67" s="106"/>
      <c r="E67" s="106"/>
      <c r="F67" s="106"/>
      <c r="G67" s="120"/>
      <c r="H67" s="108">
        <v>250000</v>
      </c>
      <c r="I67" s="108">
        <v>195000</v>
      </c>
      <c r="J67" s="106">
        <v>130861.66</v>
      </c>
      <c r="K67" s="106">
        <f t="shared" si="4"/>
        <v>67.10854358974359</v>
      </c>
      <c r="L67" s="1"/>
      <c r="M67" s="1"/>
    </row>
    <row r="68" spans="1:13" ht="14.25">
      <c r="A68" s="22">
        <v>70095</v>
      </c>
      <c r="B68" s="23"/>
      <c r="C68" s="24" t="s">
        <v>9</v>
      </c>
      <c r="D68" s="99"/>
      <c r="E68" s="99"/>
      <c r="F68" s="99"/>
      <c r="G68" s="120"/>
      <c r="H68" s="99">
        <f>SUM(H69:H70)</f>
        <v>52000</v>
      </c>
      <c r="I68" s="99">
        <v>51000</v>
      </c>
      <c r="J68" s="99">
        <v>50747.2</v>
      </c>
      <c r="K68" s="106">
        <f t="shared" si="4"/>
        <v>99.50431372549019</v>
      </c>
      <c r="L68" s="1"/>
      <c r="M68" s="1"/>
    </row>
    <row r="69" spans="1:13" ht="14.25">
      <c r="A69" s="118"/>
      <c r="B69" s="49">
        <v>3030</v>
      </c>
      <c r="C69" s="51" t="s">
        <v>192</v>
      </c>
      <c r="D69" s="141"/>
      <c r="E69" s="141"/>
      <c r="F69" s="141"/>
      <c r="G69" s="217"/>
      <c r="H69" s="183">
        <v>2000</v>
      </c>
      <c r="I69" s="98">
        <v>2000</v>
      </c>
      <c r="J69" s="141">
        <v>1747.2</v>
      </c>
      <c r="K69" s="106">
        <f t="shared" si="4"/>
        <v>87.36</v>
      </c>
      <c r="L69" s="1"/>
      <c r="M69" s="1"/>
    </row>
    <row r="70" spans="1:13" ht="15" thickBot="1">
      <c r="A70" s="239"/>
      <c r="B70" s="50">
        <v>4270</v>
      </c>
      <c r="C70" s="51" t="s">
        <v>19</v>
      </c>
      <c r="D70" s="98"/>
      <c r="E70" s="98"/>
      <c r="F70" s="98"/>
      <c r="G70" s="217"/>
      <c r="H70" s="183">
        <v>50000</v>
      </c>
      <c r="I70" s="98">
        <v>49000</v>
      </c>
      <c r="J70" s="98">
        <v>49000</v>
      </c>
      <c r="K70" s="98">
        <f t="shared" si="4"/>
        <v>100</v>
      </c>
      <c r="L70" s="1"/>
      <c r="M70" s="1"/>
    </row>
    <row r="71" spans="1:13" ht="17.25" customHeight="1" thickBot="1">
      <c r="A71" s="58">
        <v>710</v>
      </c>
      <c r="B71" s="59"/>
      <c r="C71" s="97" t="s">
        <v>44</v>
      </c>
      <c r="D71" s="9">
        <f>SUM(D72+D77)</f>
        <v>10000</v>
      </c>
      <c r="E71" s="9">
        <f>SUM(E72+E77)</f>
        <v>6500</v>
      </c>
      <c r="F71" s="9">
        <f>SUM(F72+F77)</f>
        <v>5793.7</v>
      </c>
      <c r="G71" s="10">
        <f>F71/E71*100</f>
        <v>89.13384615384615</v>
      </c>
      <c r="H71" s="11">
        <f>SUM(H72+H77)</f>
        <v>68000</v>
      </c>
      <c r="I71" s="9">
        <f>SUM(I72+I77)</f>
        <v>43500</v>
      </c>
      <c r="J71" s="10">
        <f>SUM(J72+J77)</f>
        <v>38693.509999999995</v>
      </c>
      <c r="K71" s="10">
        <f t="shared" si="4"/>
        <v>88.95059770114942</v>
      </c>
      <c r="L71" s="1"/>
      <c r="M71" s="1"/>
    </row>
    <row r="72" spans="1:13" ht="14.25">
      <c r="A72" s="41">
        <v>71004</v>
      </c>
      <c r="B72" s="41"/>
      <c r="C72" s="42" t="s">
        <v>45</v>
      </c>
      <c r="D72" s="112"/>
      <c r="E72" s="112"/>
      <c r="F72" s="112"/>
      <c r="G72" s="110"/>
      <c r="H72" s="111">
        <f>SUM(H73)</f>
        <v>50000</v>
      </c>
      <c r="I72" s="111">
        <f>SUM(I73)</f>
        <v>25500</v>
      </c>
      <c r="J72" s="111">
        <f>SUM(J73)</f>
        <v>25029.53</v>
      </c>
      <c r="K72" s="112">
        <f t="shared" si="4"/>
        <v>98.15501960784313</v>
      </c>
      <c r="L72" s="1"/>
      <c r="M72" s="1"/>
    </row>
    <row r="73" spans="1:13" ht="14.25">
      <c r="A73" s="55"/>
      <c r="B73" s="27">
        <v>4300</v>
      </c>
      <c r="C73" s="18" t="s">
        <v>5</v>
      </c>
      <c r="D73" s="106"/>
      <c r="E73" s="106"/>
      <c r="F73" s="106"/>
      <c r="G73" s="120"/>
      <c r="H73" s="108">
        <v>50000</v>
      </c>
      <c r="I73" s="106">
        <v>25500</v>
      </c>
      <c r="J73" s="106">
        <v>25029.53</v>
      </c>
      <c r="K73" s="107">
        <f t="shared" si="4"/>
        <v>98.15501960784313</v>
      </c>
      <c r="L73" s="1"/>
      <c r="M73" s="1"/>
    </row>
    <row r="74" spans="1:13" ht="6" customHeight="1" thickBot="1">
      <c r="A74" s="196"/>
      <c r="B74" s="208"/>
      <c r="C74" s="209"/>
      <c r="D74" s="196"/>
      <c r="E74" s="196"/>
      <c r="F74" s="196"/>
      <c r="G74" s="196"/>
      <c r="H74" s="196"/>
      <c r="I74" s="196"/>
      <c r="J74" s="196"/>
      <c r="K74" s="196"/>
      <c r="L74" s="1"/>
      <c r="M74" s="1"/>
    </row>
    <row r="75" spans="1:13" ht="18" customHeight="1" thickBot="1">
      <c r="A75" s="355" t="s">
        <v>0</v>
      </c>
      <c r="B75" s="357" t="s">
        <v>1</v>
      </c>
      <c r="C75" s="357" t="s">
        <v>2</v>
      </c>
      <c r="D75" s="343" t="s">
        <v>147</v>
      </c>
      <c r="E75" s="344"/>
      <c r="F75" s="344"/>
      <c r="G75" s="389"/>
      <c r="H75" s="343" t="s">
        <v>149</v>
      </c>
      <c r="I75" s="344"/>
      <c r="J75" s="344"/>
      <c r="K75" s="345"/>
      <c r="L75" s="1"/>
      <c r="M75" s="1"/>
    </row>
    <row r="76" spans="1:13" ht="24.75" thickBot="1">
      <c r="A76" s="356"/>
      <c r="B76" s="358"/>
      <c r="C76" s="358"/>
      <c r="D76" s="4" t="s">
        <v>187</v>
      </c>
      <c r="E76" s="5" t="s">
        <v>208</v>
      </c>
      <c r="F76" s="290" t="s">
        <v>148</v>
      </c>
      <c r="G76" s="5" t="s">
        <v>188</v>
      </c>
      <c r="H76" s="5" t="s">
        <v>187</v>
      </c>
      <c r="I76" s="6" t="s">
        <v>208</v>
      </c>
      <c r="J76" s="7" t="s">
        <v>148</v>
      </c>
      <c r="K76" s="5" t="s">
        <v>188</v>
      </c>
      <c r="L76" s="1"/>
      <c r="M76" s="1"/>
    </row>
    <row r="77" spans="1:13" ht="15.75" customHeight="1">
      <c r="A77" s="187">
        <v>71035</v>
      </c>
      <c r="B77" s="22"/>
      <c r="C77" s="24" t="s">
        <v>46</v>
      </c>
      <c r="D77" s="99">
        <f>SUM(D78:D81)</f>
        <v>10000</v>
      </c>
      <c r="E77" s="99">
        <f>SUM(E78:E81)</f>
        <v>6500</v>
      </c>
      <c r="F77" s="99">
        <f>SUM(F78:F81)</f>
        <v>5793.7</v>
      </c>
      <c r="G77" s="104">
        <f>F77/E77*100</f>
        <v>89.13384615384615</v>
      </c>
      <c r="H77" s="109">
        <f>SUM(H78:H81)</f>
        <v>18000</v>
      </c>
      <c r="I77" s="109">
        <f>SUM(I78:I81)</f>
        <v>18000</v>
      </c>
      <c r="J77" s="99">
        <f>SUM(J78:J81)</f>
        <v>13663.98</v>
      </c>
      <c r="K77" s="112">
        <f t="shared" si="4"/>
        <v>75.911</v>
      </c>
      <c r="L77" s="1"/>
      <c r="M77" s="1"/>
    </row>
    <row r="78" spans="1:13" ht="15.75" customHeight="1">
      <c r="A78" s="35"/>
      <c r="B78" s="175" t="s">
        <v>177</v>
      </c>
      <c r="C78" s="18" t="s">
        <v>178</v>
      </c>
      <c r="D78" s="106">
        <v>10000</v>
      </c>
      <c r="E78" s="106">
        <v>6500</v>
      </c>
      <c r="F78" s="106">
        <v>5730</v>
      </c>
      <c r="G78" s="120">
        <f>F78/E78*100</f>
        <v>88.15384615384615</v>
      </c>
      <c r="H78" s="108"/>
      <c r="I78" s="106"/>
      <c r="J78" s="106"/>
      <c r="K78" s="112"/>
      <c r="L78" s="1"/>
      <c r="M78" s="1"/>
    </row>
    <row r="79" spans="1:13" ht="15" customHeight="1">
      <c r="A79" s="115"/>
      <c r="B79" s="175" t="s">
        <v>31</v>
      </c>
      <c r="C79" s="18" t="s">
        <v>32</v>
      </c>
      <c r="D79" s="106"/>
      <c r="E79" s="106"/>
      <c r="F79" s="106">
        <v>63.7</v>
      </c>
      <c r="G79" s="120"/>
      <c r="H79" s="108"/>
      <c r="I79" s="106"/>
      <c r="J79" s="106"/>
      <c r="K79" s="112"/>
      <c r="L79" s="1"/>
      <c r="M79" s="1"/>
    </row>
    <row r="80" spans="1:13" ht="14.25">
      <c r="A80" s="394"/>
      <c r="B80" s="207" t="s">
        <v>166</v>
      </c>
      <c r="C80" s="18" t="s">
        <v>17</v>
      </c>
      <c r="D80" s="106"/>
      <c r="E80" s="106"/>
      <c r="F80" s="106"/>
      <c r="G80" s="120"/>
      <c r="H80" s="106">
        <v>2000</v>
      </c>
      <c r="I80" s="106">
        <v>2000</v>
      </c>
      <c r="J80" s="106">
        <v>1999.98</v>
      </c>
      <c r="K80" s="106">
        <f t="shared" si="4"/>
        <v>99.99900000000001</v>
      </c>
      <c r="L80" s="1"/>
      <c r="M80" s="1"/>
    </row>
    <row r="81" spans="1:13" ht="19.5" customHeight="1" thickBot="1">
      <c r="A81" s="395"/>
      <c r="B81" s="55">
        <v>4300</v>
      </c>
      <c r="C81" s="18" t="s">
        <v>5</v>
      </c>
      <c r="D81" s="19"/>
      <c r="E81" s="19"/>
      <c r="F81" s="19"/>
      <c r="G81" s="20"/>
      <c r="H81" s="19">
        <v>16000</v>
      </c>
      <c r="I81" s="19">
        <v>16000</v>
      </c>
      <c r="J81" s="19">
        <v>11664</v>
      </c>
      <c r="K81" s="46">
        <f t="shared" si="4"/>
        <v>72.89999999999999</v>
      </c>
      <c r="L81" s="1"/>
      <c r="M81" s="1"/>
    </row>
    <row r="82" spans="1:13" ht="19.5" customHeight="1" thickBot="1">
      <c r="A82" s="60">
        <v>750</v>
      </c>
      <c r="B82" s="61"/>
      <c r="C82" s="97" t="s">
        <v>47</v>
      </c>
      <c r="D82" s="102">
        <f>SUM(D83+D93+D99+D138+D142)</f>
        <v>82223</v>
      </c>
      <c r="E82" s="126">
        <f>SUM(E83+E93+E99+E127+E138+E142)</f>
        <v>118648.5</v>
      </c>
      <c r="F82" s="126">
        <f>SUM(F83+F93+F99+F127+F138+F142)</f>
        <v>117951.27</v>
      </c>
      <c r="G82" s="102">
        <f>F82/E82*100</f>
        <v>99.41235666696166</v>
      </c>
      <c r="H82" s="102">
        <f>SUM(H83+H93+H99+H127+H138+H142)</f>
        <v>2241349</v>
      </c>
      <c r="I82" s="102">
        <f>SUM(I83+I93+I99+I127+I138+I142)</f>
        <v>2287474.5</v>
      </c>
      <c r="J82" s="102">
        <f>SUM(J83+J93+J99+J127+J138+J142)</f>
        <v>2068389.16</v>
      </c>
      <c r="K82" s="102">
        <f>J82/I82*100</f>
        <v>90.42239203103685</v>
      </c>
      <c r="L82" s="1"/>
      <c r="M82" s="1"/>
    </row>
    <row r="83" spans="1:13" ht="16.5" customHeight="1">
      <c r="A83" s="41">
        <v>75011</v>
      </c>
      <c r="B83" s="41"/>
      <c r="C83" s="42" t="s">
        <v>48</v>
      </c>
      <c r="D83" s="112">
        <f>SUM(D84:D92)</f>
        <v>79223</v>
      </c>
      <c r="E83" s="112">
        <f>SUM(E84:E92)</f>
        <v>79223</v>
      </c>
      <c r="F83" s="112">
        <f>SUM(F84:F92)</f>
        <v>79088.5</v>
      </c>
      <c r="G83" s="122">
        <f>F83/E83*100</f>
        <v>99.83022607071179</v>
      </c>
      <c r="H83" s="111">
        <f>SUM(H84:H92)</f>
        <v>85654</v>
      </c>
      <c r="I83" s="112">
        <f>SUM(I84:I92)</f>
        <v>85654.00000000001</v>
      </c>
      <c r="J83" s="112">
        <f>SUM(J84:J92)</f>
        <v>84272.67000000001</v>
      </c>
      <c r="K83" s="112">
        <f>J83/I83*100</f>
        <v>98.3873140775679</v>
      </c>
      <c r="L83" s="1"/>
      <c r="M83" s="1"/>
    </row>
    <row r="84" spans="1:13" ht="51.75" customHeight="1">
      <c r="A84" s="34"/>
      <c r="B84" s="18">
        <v>2010</v>
      </c>
      <c r="C84" s="28" t="s">
        <v>10</v>
      </c>
      <c r="D84" s="106">
        <v>79073</v>
      </c>
      <c r="E84" s="106">
        <v>79073</v>
      </c>
      <c r="F84" s="106">
        <v>79073</v>
      </c>
      <c r="G84" s="120">
        <f>F84/E84*100</f>
        <v>100</v>
      </c>
      <c r="H84" s="108"/>
      <c r="I84" s="106"/>
      <c r="J84" s="106"/>
      <c r="K84" s="121"/>
      <c r="L84" s="1"/>
      <c r="M84" s="1"/>
    </row>
    <row r="85" spans="1:13" ht="40.5" customHeight="1">
      <c r="A85" s="152"/>
      <c r="B85" s="18">
        <v>2360</v>
      </c>
      <c r="C85" s="28" t="s">
        <v>57</v>
      </c>
      <c r="D85" s="106">
        <v>150</v>
      </c>
      <c r="E85" s="106">
        <v>150</v>
      </c>
      <c r="F85" s="106">
        <v>15.5</v>
      </c>
      <c r="G85" s="120">
        <f>F85/E85*100</f>
        <v>10.333333333333334</v>
      </c>
      <c r="H85" s="108"/>
      <c r="I85" s="106"/>
      <c r="J85" s="106"/>
      <c r="K85" s="121"/>
      <c r="L85" s="1"/>
      <c r="M85" s="1"/>
    </row>
    <row r="86" spans="1:13" ht="15.75" customHeight="1">
      <c r="A86" s="152"/>
      <c r="B86" s="55">
        <v>4010</v>
      </c>
      <c r="C86" s="18" t="s">
        <v>49</v>
      </c>
      <c r="D86" s="106"/>
      <c r="E86" s="106"/>
      <c r="F86" s="106"/>
      <c r="G86" s="120"/>
      <c r="H86" s="108">
        <v>57310</v>
      </c>
      <c r="I86" s="108">
        <v>59752.6</v>
      </c>
      <c r="J86" s="108">
        <v>59752.6</v>
      </c>
      <c r="K86" s="106">
        <f aca="true" t="shared" si="5" ref="K86:K151">J86/I86*100</f>
        <v>100</v>
      </c>
      <c r="L86" s="1"/>
      <c r="M86" s="1"/>
    </row>
    <row r="87" spans="1:13" ht="18" customHeight="1">
      <c r="A87" s="152"/>
      <c r="B87" s="96">
        <v>4040</v>
      </c>
      <c r="C87" s="45" t="s">
        <v>50</v>
      </c>
      <c r="D87" s="107"/>
      <c r="E87" s="107"/>
      <c r="F87" s="107"/>
      <c r="G87" s="110"/>
      <c r="H87" s="108">
        <v>4500</v>
      </c>
      <c r="I87" s="108">
        <v>4500</v>
      </c>
      <c r="J87" s="106">
        <v>4500</v>
      </c>
      <c r="K87" s="106">
        <f t="shared" si="5"/>
        <v>100</v>
      </c>
      <c r="L87" s="1"/>
      <c r="M87" s="1"/>
    </row>
    <row r="88" spans="1:13" ht="18" customHeight="1">
      <c r="A88" s="152"/>
      <c r="B88" s="96">
        <v>4110</v>
      </c>
      <c r="C88" s="45" t="s">
        <v>51</v>
      </c>
      <c r="D88" s="107"/>
      <c r="E88" s="107"/>
      <c r="F88" s="107"/>
      <c r="G88" s="110"/>
      <c r="H88" s="108">
        <v>11462</v>
      </c>
      <c r="I88" s="108">
        <v>11462</v>
      </c>
      <c r="J88" s="108">
        <v>11462</v>
      </c>
      <c r="K88" s="106">
        <f t="shared" si="5"/>
        <v>100</v>
      </c>
      <c r="L88" s="1"/>
      <c r="M88" s="1"/>
    </row>
    <row r="89" spans="1:13" ht="15" customHeight="1">
      <c r="A89" s="152"/>
      <c r="B89" s="55">
        <v>4120</v>
      </c>
      <c r="C89" s="18" t="s">
        <v>52</v>
      </c>
      <c r="D89" s="106"/>
      <c r="E89" s="106"/>
      <c r="F89" s="106"/>
      <c r="G89" s="120"/>
      <c r="H89" s="108">
        <v>1563</v>
      </c>
      <c r="I89" s="108">
        <v>1563</v>
      </c>
      <c r="J89" s="108">
        <v>1563</v>
      </c>
      <c r="K89" s="106">
        <f t="shared" si="5"/>
        <v>100</v>
      </c>
      <c r="L89" s="1"/>
      <c r="M89" s="1"/>
    </row>
    <row r="90" spans="1:13" ht="15.75" customHeight="1">
      <c r="A90" s="152"/>
      <c r="B90" s="55">
        <v>4170</v>
      </c>
      <c r="C90" s="18" t="s">
        <v>16</v>
      </c>
      <c r="D90" s="106"/>
      <c r="E90" s="106"/>
      <c r="F90" s="106"/>
      <c r="G90" s="120"/>
      <c r="H90" s="108">
        <v>1042</v>
      </c>
      <c r="I90" s="108">
        <v>1042</v>
      </c>
      <c r="J90" s="106">
        <v>0</v>
      </c>
      <c r="K90" s="106">
        <f t="shared" si="5"/>
        <v>0</v>
      </c>
      <c r="L90" s="1"/>
      <c r="M90" s="1"/>
    </row>
    <row r="91" spans="1:13" ht="16.5" customHeight="1">
      <c r="A91" s="152"/>
      <c r="B91" s="55">
        <v>4210</v>
      </c>
      <c r="C91" s="18" t="s">
        <v>17</v>
      </c>
      <c r="D91" s="106"/>
      <c r="E91" s="106"/>
      <c r="F91" s="106"/>
      <c r="G91" s="120"/>
      <c r="H91" s="108">
        <v>3777</v>
      </c>
      <c r="I91" s="108">
        <v>3014.35</v>
      </c>
      <c r="J91" s="106">
        <v>2675.02</v>
      </c>
      <c r="K91" s="106">
        <f t="shared" si="5"/>
        <v>88.74284671653922</v>
      </c>
      <c r="L91" s="1"/>
      <c r="M91" s="1"/>
    </row>
    <row r="92" spans="1:13" ht="17.25" customHeight="1">
      <c r="A92" s="184"/>
      <c r="B92" s="55">
        <v>4300</v>
      </c>
      <c r="C92" s="18" t="s">
        <v>5</v>
      </c>
      <c r="D92" s="106"/>
      <c r="E92" s="106"/>
      <c r="F92" s="106"/>
      <c r="G92" s="120"/>
      <c r="H92" s="108">
        <v>6000</v>
      </c>
      <c r="I92" s="108">
        <v>4320.05</v>
      </c>
      <c r="J92" s="108">
        <v>4320.05</v>
      </c>
      <c r="K92" s="106">
        <f t="shared" si="5"/>
        <v>100</v>
      </c>
      <c r="L92" s="1"/>
      <c r="M92" s="1"/>
    </row>
    <row r="93" spans="1:13" ht="17.25" customHeight="1">
      <c r="A93" s="22">
        <v>75022</v>
      </c>
      <c r="B93" s="22"/>
      <c r="C93" s="24" t="s">
        <v>54</v>
      </c>
      <c r="D93" s="99"/>
      <c r="E93" s="99"/>
      <c r="F93" s="99"/>
      <c r="G93" s="104"/>
      <c r="H93" s="109">
        <f>SUM(H94:H98)</f>
        <v>100800</v>
      </c>
      <c r="I93" s="109">
        <f>SUM(I94:I98)</f>
        <v>100800</v>
      </c>
      <c r="J93" s="109">
        <f>SUM(J94:J98)</f>
        <v>98027.62000000001</v>
      </c>
      <c r="K93" s="99">
        <f t="shared" si="5"/>
        <v>97.24962301587303</v>
      </c>
      <c r="L93" s="1"/>
      <c r="M93" s="1"/>
    </row>
    <row r="94" spans="1:13" ht="15" customHeight="1">
      <c r="A94" s="34"/>
      <c r="B94" s="55">
        <v>3030</v>
      </c>
      <c r="C94" s="18" t="s">
        <v>43</v>
      </c>
      <c r="D94" s="106"/>
      <c r="E94" s="106"/>
      <c r="F94" s="106"/>
      <c r="G94" s="120"/>
      <c r="H94" s="108">
        <v>96260</v>
      </c>
      <c r="I94" s="108">
        <v>93260</v>
      </c>
      <c r="J94" s="106">
        <v>91555.07</v>
      </c>
      <c r="K94" s="106">
        <f t="shared" si="5"/>
        <v>98.17185288440918</v>
      </c>
      <c r="L94" s="1"/>
      <c r="M94" s="1"/>
    </row>
    <row r="95" spans="1:13" ht="15.75" customHeight="1">
      <c r="A95" s="152"/>
      <c r="B95" s="55">
        <v>4210</v>
      </c>
      <c r="C95" s="18" t="s">
        <v>17</v>
      </c>
      <c r="D95" s="106"/>
      <c r="E95" s="106"/>
      <c r="F95" s="106"/>
      <c r="G95" s="120"/>
      <c r="H95" s="108">
        <v>770</v>
      </c>
      <c r="I95" s="106">
        <v>880</v>
      </c>
      <c r="J95" s="106">
        <v>524.88</v>
      </c>
      <c r="K95" s="106">
        <f t="shared" si="5"/>
        <v>59.64545454545455</v>
      </c>
      <c r="L95" s="1"/>
      <c r="M95" s="1"/>
    </row>
    <row r="96" spans="1:13" ht="15" customHeight="1">
      <c r="A96" s="152"/>
      <c r="B96" s="55">
        <v>4270</v>
      </c>
      <c r="C96" s="18" t="s">
        <v>19</v>
      </c>
      <c r="D96" s="106"/>
      <c r="E96" s="106"/>
      <c r="F96" s="106"/>
      <c r="G96" s="120"/>
      <c r="H96" s="108"/>
      <c r="I96" s="106">
        <v>1900</v>
      </c>
      <c r="J96" s="106">
        <v>1720.77</v>
      </c>
      <c r="K96" s="106">
        <f t="shared" si="5"/>
        <v>90.56684210526316</v>
      </c>
      <c r="L96" s="1"/>
      <c r="M96" s="1"/>
    </row>
    <row r="97" spans="1:13" ht="15.75" customHeight="1">
      <c r="A97" s="152"/>
      <c r="B97" s="55">
        <v>4300</v>
      </c>
      <c r="C97" s="18" t="s">
        <v>5</v>
      </c>
      <c r="D97" s="106"/>
      <c r="E97" s="106"/>
      <c r="F97" s="106"/>
      <c r="G97" s="120"/>
      <c r="H97" s="108">
        <v>3770</v>
      </c>
      <c r="I97" s="106">
        <v>4560</v>
      </c>
      <c r="J97" s="106">
        <v>4057.59</v>
      </c>
      <c r="K97" s="106">
        <f t="shared" si="5"/>
        <v>88.98223684210527</v>
      </c>
      <c r="L97" s="1"/>
      <c r="M97" s="1"/>
    </row>
    <row r="98" spans="1:13" ht="15.75" customHeight="1">
      <c r="A98" s="152"/>
      <c r="B98" s="55">
        <v>4420</v>
      </c>
      <c r="C98" s="18" t="s">
        <v>61</v>
      </c>
      <c r="D98" s="106"/>
      <c r="E98" s="106"/>
      <c r="F98" s="106"/>
      <c r="G98" s="120"/>
      <c r="H98" s="108">
        <v>0</v>
      </c>
      <c r="I98" s="106">
        <v>200</v>
      </c>
      <c r="J98" s="106">
        <v>169.31</v>
      </c>
      <c r="K98" s="106">
        <f t="shared" si="5"/>
        <v>84.655</v>
      </c>
      <c r="L98" s="1"/>
      <c r="M98" s="1"/>
    </row>
    <row r="99" spans="1:13" ht="17.25" customHeight="1">
      <c r="A99" s="269">
        <v>75023</v>
      </c>
      <c r="B99" s="22"/>
      <c r="C99" s="31" t="s">
        <v>56</v>
      </c>
      <c r="D99" s="109">
        <f aca="true" t="shared" si="6" ref="D99:J99">SUM(D104:D126)</f>
        <v>0</v>
      </c>
      <c r="E99" s="109">
        <f t="shared" si="6"/>
        <v>0</v>
      </c>
      <c r="F99" s="109">
        <f>SUM(F100:F126)</f>
        <v>280.14</v>
      </c>
      <c r="G99" s="104">
        <f t="shared" si="6"/>
        <v>0</v>
      </c>
      <c r="H99" s="109">
        <f t="shared" si="6"/>
        <v>1991295</v>
      </c>
      <c r="I99" s="99">
        <f t="shared" si="6"/>
        <v>1977195</v>
      </c>
      <c r="J99" s="99">
        <f t="shared" si="6"/>
        <v>1796156.8599999999</v>
      </c>
      <c r="K99" s="99">
        <f t="shared" si="5"/>
        <v>90.84368815417801</v>
      </c>
      <c r="L99" s="1"/>
      <c r="M99" s="1"/>
    </row>
    <row r="100" spans="1:13" ht="17.25" customHeight="1">
      <c r="A100" s="338"/>
      <c r="B100" s="273" t="s">
        <v>31</v>
      </c>
      <c r="C100" s="28" t="s">
        <v>211</v>
      </c>
      <c r="D100" s="109"/>
      <c r="E100" s="109"/>
      <c r="F100" s="109">
        <v>280.14</v>
      </c>
      <c r="G100" s="104"/>
      <c r="H100" s="109"/>
      <c r="I100" s="109"/>
      <c r="J100" s="99"/>
      <c r="K100" s="99"/>
      <c r="L100" s="1"/>
      <c r="M100" s="1"/>
    </row>
    <row r="101" spans="1:13" ht="6" customHeight="1" thickBot="1">
      <c r="A101" s="198"/>
      <c r="B101" s="132"/>
      <c r="C101" s="201"/>
      <c r="D101" s="196"/>
      <c r="E101" s="196"/>
      <c r="F101" s="196"/>
      <c r="G101" s="196"/>
      <c r="H101" s="196"/>
      <c r="I101" s="196"/>
      <c r="J101" s="196"/>
      <c r="K101" s="196"/>
      <c r="L101" s="1"/>
      <c r="M101" s="1"/>
    </row>
    <row r="102" spans="1:13" ht="16.5" customHeight="1" thickBot="1">
      <c r="A102" s="355" t="s">
        <v>0</v>
      </c>
      <c r="B102" s="367" t="s">
        <v>1</v>
      </c>
      <c r="C102" s="367" t="s">
        <v>2</v>
      </c>
      <c r="D102" s="343" t="s">
        <v>147</v>
      </c>
      <c r="E102" s="344"/>
      <c r="F102" s="344"/>
      <c r="G102" s="345"/>
      <c r="H102" s="343" t="s">
        <v>149</v>
      </c>
      <c r="I102" s="344"/>
      <c r="J102" s="344"/>
      <c r="K102" s="345"/>
      <c r="L102" s="1"/>
      <c r="M102" s="1"/>
    </row>
    <row r="103" spans="1:13" ht="28.5" customHeight="1" thickBot="1">
      <c r="A103" s="356"/>
      <c r="B103" s="368"/>
      <c r="C103" s="368"/>
      <c r="D103" s="4" t="s">
        <v>187</v>
      </c>
      <c r="E103" s="5" t="s">
        <v>208</v>
      </c>
      <c r="F103" s="290" t="s">
        <v>148</v>
      </c>
      <c r="G103" s="5" t="s">
        <v>188</v>
      </c>
      <c r="H103" s="5" t="s">
        <v>187</v>
      </c>
      <c r="I103" s="6" t="s">
        <v>208</v>
      </c>
      <c r="J103" s="7" t="s">
        <v>148</v>
      </c>
      <c r="K103" s="5" t="s">
        <v>188</v>
      </c>
      <c r="L103" s="1"/>
      <c r="M103" s="1"/>
    </row>
    <row r="104" spans="1:13" ht="17.25" customHeight="1">
      <c r="A104" s="143"/>
      <c r="B104" s="56" t="s">
        <v>162</v>
      </c>
      <c r="C104" s="75" t="s">
        <v>168</v>
      </c>
      <c r="D104" s="99"/>
      <c r="E104" s="99"/>
      <c r="F104" s="106"/>
      <c r="G104" s="104"/>
      <c r="H104" s="108">
        <v>300</v>
      </c>
      <c r="I104" s="108">
        <v>850</v>
      </c>
      <c r="J104" s="106">
        <v>700</v>
      </c>
      <c r="K104" s="106">
        <f t="shared" si="5"/>
        <v>82.35294117647058</v>
      </c>
      <c r="L104" s="1"/>
      <c r="M104" s="1"/>
    </row>
    <row r="105" spans="1:13" ht="16.5" customHeight="1">
      <c r="A105" s="143"/>
      <c r="B105" s="27">
        <v>4010</v>
      </c>
      <c r="C105" s="18" t="s">
        <v>49</v>
      </c>
      <c r="D105" s="99"/>
      <c r="E105" s="99"/>
      <c r="F105" s="106"/>
      <c r="G105" s="104"/>
      <c r="H105" s="108">
        <v>1202124</v>
      </c>
      <c r="I105" s="108">
        <v>1202124</v>
      </c>
      <c r="J105" s="106">
        <v>1125559.35</v>
      </c>
      <c r="K105" s="106">
        <f t="shared" si="5"/>
        <v>93.63088583207723</v>
      </c>
      <c r="L105" s="1"/>
      <c r="M105" s="1"/>
    </row>
    <row r="106" spans="1:13" ht="17.25" customHeight="1">
      <c r="A106" s="298"/>
      <c r="B106" s="27">
        <v>4040</v>
      </c>
      <c r="C106" s="18" t="s">
        <v>50</v>
      </c>
      <c r="D106" s="106"/>
      <c r="E106" s="106"/>
      <c r="F106" s="106"/>
      <c r="G106" s="120"/>
      <c r="H106" s="108">
        <v>100177</v>
      </c>
      <c r="I106" s="108">
        <v>100177</v>
      </c>
      <c r="J106" s="106">
        <v>85231.19</v>
      </c>
      <c r="K106" s="106">
        <f t="shared" si="5"/>
        <v>85.08059734270341</v>
      </c>
      <c r="L106" s="1"/>
      <c r="M106" s="1"/>
    </row>
    <row r="107" spans="1:13" ht="16.5" customHeight="1">
      <c r="A107" s="152"/>
      <c r="B107" s="27">
        <v>4110</v>
      </c>
      <c r="C107" s="18" t="s">
        <v>51</v>
      </c>
      <c r="D107" s="19"/>
      <c r="E107" s="19"/>
      <c r="F107" s="19"/>
      <c r="G107" s="20"/>
      <c r="H107" s="106">
        <v>202048</v>
      </c>
      <c r="I107" s="106">
        <v>201498</v>
      </c>
      <c r="J107" s="106">
        <v>161725.06</v>
      </c>
      <c r="K107" s="106">
        <f t="shared" si="5"/>
        <v>80.26137232131336</v>
      </c>
      <c r="L107" s="1"/>
      <c r="M107" s="1"/>
    </row>
    <row r="108" spans="1:13" ht="15.75" customHeight="1">
      <c r="A108" s="152"/>
      <c r="B108" s="27">
        <v>4120</v>
      </c>
      <c r="C108" s="18" t="s">
        <v>52</v>
      </c>
      <c r="D108" s="19"/>
      <c r="E108" s="19"/>
      <c r="F108" s="19"/>
      <c r="G108" s="20"/>
      <c r="H108" s="106">
        <v>32396</v>
      </c>
      <c r="I108" s="106">
        <v>32396</v>
      </c>
      <c r="J108" s="106">
        <v>28257.49</v>
      </c>
      <c r="K108" s="106">
        <f>J108/I108*100</f>
        <v>87.22524385726634</v>
      </c>
      <c r="L108" s="1"/>
      <c r="M108" s="1"/>
    </row>
    <row r="109" spans="1:13" ht="16.5" customHeight="1">
      <c r="A109" s="152"/>
      <c r="B109" s="27">
        <v>4140</v>
      </c>
      <c r="C109" s="18" t="s">
        <v>58</v>
      </c>
      <c r="D109" s="19"/>
      <c r="E109" s="19"/>
      <c r="F109" s="19"/>
      <c r="G109" s="20"/>
      <c r="H109" s="106">
        <v>40000</v>
      </c>
      <c r="I109" s="106">
        <v>24000</v>
      </c>
      <c r="J109" s="106">
        <v>22114</v>
      </c>
      <c r="K109" s="106">
        <f t="shared" si="5"/>
        <v>92.14166666666667</v>
      </c>
      <c r="L109" s="1"/>
      <c r="M109" s="1"/>
    </row>
    <row r="110" spans="1:13" ht="15.75" customHeight="1">
      <c r="A110" s="152"/>
      <c r="B110" s="27">
        <v>4170</v>
      </c>
      <c r="C110" s="18" t="s">
        <v>59</v>
      </c>
      <c r="D110" s="19"/>
      <c r="E110" s="19"/>
      <c r="F110" s="19"/>
      <c r="G110" s="20"/>
      <c r="H110" s="106">
        <v>20000</v>
      </c>
      <c r="I110" s="106">
        <v>20000</v>
      </c>
      <c r="J110" s="106">
        <v>18580.24</v>
      </c>
      <c r="K110" s="106">
        <f t="shared" si="5"/>
        <v>92.9012</v>
      </c>
      <c r="L110" s="1"/>
      <c r="M110" s="1"/>
    </row>
    <row r="111" spans="1:13" ht="16.5" customHeight="1">
      <c r="A111" s="152"/>
      <c r="B111" s="27">
        <v>4210</v>
      </c>
      <c r="C111" s="18" t="s">
        <v>17</v>
      </c>
      <c r="D111" s="19"/>
      <c r="E111" s="19"/>
      <c r="F111" s="19"/>
      <c r="G111" s="20"/>
      <c r="H111" s="106">
        <v>68000</v>
      </c>
      <c r="I111" s="106">
        <v>63000</v>
      </c>
      <c r="J111" s="106">
        <v>55052.57</v>
      </c>
      <c r="K111" s="106">
        <f t="shared" si="5"/>
        <v>87.38503174603174</v>
      </c>
      <c r="L111" s="1"/>
      <c r="M111" s="1"/>
    </row>
    <row r="112" spans="1:13" ht="17.25" customHeight="1">
      <c r="A112" s="152"/>
      <c r="B112" s="27">
        <v>4260</v>
      </c>
      <c r="C112" s="18" t="s">
        <v>18</v>
      </c>
      <c r="D112" s="19"/>
      <c r="E112" s="19"/>
      <c r="F112" s="19"/>
      <c r="G112" s="20"/>
      <c r="H112" s="106">
        <v>51150</v>
      </c>
      <c r="I112" s="106">
        <v>51150</v>
      </c>
      <c r="J112" s="106">
        <v>44886.94</v>
      </c>
      <c r="K112" s="106">
        <f t="shared" si="5"/>
        <v>87.75550342130988</v>
      </c>
      <c r="L112" s="1"/>
      <c r="M112" s="1"/>
    </row>
    <row r="113" spans="1:13" ht="17.25" customHeight="1">
      <c r="A113" s="152"/>
      <c r="B113" s="27">
        <v>4270</v>
      </c>
      <c r="C113" s="18" t="s">
        <v>19</v>
      </c>
      <c r="D113" s="19"/>
      <c r="E113" s="19"/>
      <c r="F113" s="19"/>
      <c r="G113" s="20"/>
      <c r="H113" s="108">
        <v>5000</v>
      </c>
      <c r="I113" s="108">
        <v>5000</v>
      </c>
      <c r="J113" s="106">
        <v>4628.49</v>
      </c>
      <c r="K113" s="106">
        <f t="shared" si="5"/>
        <v>92.56979999999999</v>
      </c>
      <c r="L113" s="1"/>
      <c r="M113" s="1"/>
    </row>
    <row r="114" spans="1:13" ht="18.75" customHeight="1">
      <c r="A114" s="152"/>
      <c r="B114" s="83">
        <v>4280</v>
      </c>
      <c r="C114" s="45" t="s">
        <v>60</v>
      </c>
      <c r="D114" s="19"/>
      <c r="E114" s="19"/>
      <c r="F114" s="19"/>
      <c r="G114" s="20"/>
      <c r="H114" s="106">
        <v>4000</v>
      </c>
      <c r="I114" s="106">
        <v>2000</v>
      </c>
      <c r="J114" s="106">
        <v>1246</v>
      </c>
      <c r="K114" s="106">
        <f t="shared" si="5"/>
        <v>62.3</v>
      </c>
      <c r="L114" s="1"/>
      <c r="M114" s="1"/>
    </row>
    <row r="115" spans="1:13" ht="15.75" customHeight="1">
      <c r="A115" s="152"/>
      <c r="B115" s="27">
        <v>4300</v>
      </c>
      <c r="C115" s="18" t="s">
        <v>5</v>
      </c>
      <c r="D115" s="19"/>
      <c r="E115" s="19"/>
      <c r="F115" s="19"/>
      <c r="G115" s="20"/>
      <c r="H115" s="106">
        <v>143000</v>
      </c>
      <c r="I115" s="106">
        <v>148000</v>
      </c>
      <c r="J115" s="106">
        <v>145638.25</v>
      </c>
      <c r="K115" s="106">
        <f t="shared" si="5"/>
        <v>98.40422297297297</v>
      </c>
      <c r="L115" s="1"/>
      <c r="M115" s="1"/>
    </row>
    <row r="116" spans="1:13" ht="16.5" customHeight="1">
      <c r="A116" s="152"/>
      <c r="B116" s="27">
        <v>4350</v>
      </c>
      <c r="C116" s="18" t="s">
        <v>20</v>
      </c>
      <c r="D116" s="19"/>
      <c r="E116" s="19"/>
      <c r="F116" s="19"/>
      <c r="G116" s="20"/>
      <c r="H116" s="106">
        <v>4000</v>
      </c>
      <c r="I116" s="106">
        <v>4000</v>
      </c>
      <c r="J116" s="106">
        <v>3376.12</v>
      </c>
      <c r="K116" s="106">
        <f t="shared" si="5"/>
        <v>84.40299999999999</v>
      </c>
      <c r="L116" s="1"/>
      <c r="M116" s="1"/>
    </row>
    <row r="117" spans="1:13" ht="27" customHeight="1">
      <c r="A117" s="152"/>
      <c r="B117" s="27">
        <v>4360</v>
      </c>
      <c r="C117" s="28" t="s">
        <v>225</v>
      </c>
      <c r="D117" s="19"/>
      <c r="E117" s="19"/>
      <c r="F117" s="19"/>
      <c r="G117" s="20"/>
      <c r="H117" s="108">
        <v>7000</v>
      </c>
      <c r="I117" s="106">
        <v>7000</v>
      </c>
      <c r="J117" s="106">
        <v>4477.29</v>
      </c>
      <c r="K117" s="106">
        <f t="shared" si="5"/>
        <v>63.96128571428571</v>
      </c>
      <c r="L117" s="1"/>
      <c r="M117" s="1"/>
    </row>
    <row r="118" spans="1:13" ht="29.25" customHeight="1">
      <c r="A118" s="152"/>
      <c r="B118" s="27">
        <v>4370</v>
      </c>
      <c r="C118" s="28" t="s">
        <v>242</v>
      </c>
      <c r="D118" s="19"/>
      <c r="E118" s="19"/>
      <c r="F118" s="19"/>
      <c r="G118" s="20"/>
      <c r="H118" s="108">
        <v>12000</v>
      </c>
      <c r="I118" s="106">
        <v>12000</v>
      </c>
      <c r="J118" s="106">
        <v>10020.3</v>
      </c>
      <c r="K118" s="106">
        <f t="shared" si="5"/>
        <v>83.5025</v>
      </c>
      <c r="L118" s="1"/>
      <c r="M118" s="1"/>
    </row>
    <row r="119" spans="1:13" ht="25.5" customHeight="1">
      <c r="A119" s="152"/>
      <c r="B119" s="27">
        <v>4400</v>
      </c>
      <c r="C119" s="28" t="s">
        <v>193</v>
      </c>
      <c r="D119" s="19"/>
      <c r="E119" s="19"/>
      <c r="F119" s="19"/>
      <c r="G119" s="20"/>
      <c r="H119" s="108">
        <v>0</v>
      </c>
      <c r="I119" s="106">
        <v>6000</v>
      </c>
      <c r="J119" s="106">
        <v>5404.91</v>
      </c>
      <c r="K119" s="106">
        <f t="shared" si="5"/>
        <v>90.08183333333332</v>
      </c>
      <c r="L119" s="1"/>
      <c r="M119" s="1"/>
    </row>
    <row r="120" spans="1:13" ht="16.5" customHeight="1">
      <c r="A120" s="152"/>
      <c r="B120" s="27">
        <v>4410</v>
      </c>
      <c r="C120" s="18" t="s">
        <v>53</v>
      </c>
      <c r="D120" s="19"/>
      <c r="E120" s="19"/>
      <c r="F120" s="19"/>
      <c r="G120" s="20"/>
      <c r="H120" s="108">
        <v>20000</v>
      </c>
      <c r="I120" s="108">
        <v>20000</v>
      </c>
      <c r="J120" s="106">
        <v>18617.67</v>
      </c>
      <c r="K120" s="106">
        <f t="shared" si="5"/>
        <v>93.08834999999999</v>
      </c>
      <c r="L120" s="1"/>
      <c r="M120" s="1"/>
    </row>
    <row r="121" spans="1:13" ht="16.5" customHeight="1">
      <c r="A121" s="152"/>
      <c r="B121" s="27">
        <v>4420</v>
      </c>
      <c r="C121" s="18" t="s">
        <v>61</v>
      </c>
      <c r="D121" s="19"/>
      <c r="E121" s="19"/>
      <c r="F121" s="19"/>
      <c r="G121" s="20"/>
      <c r="H121" s="108">
        <v>5000</v>
      </c>
      <c r="I121" s="108">
        <v>5000</v>
      </c>
      <c r="J121" s="106">
        <v>2168.78</v>
      </c>
      <c r="K121" s="106">
        <f t="shared" si="5"/>
        <v>43.375600000000006</v>
      </c>
      <c r="L121" s="1"/>
      <c r="M121" s="1"/>
    </row>
    <row r="122" spans="1:13" ht="15" customHeight="1">
      <c r="A122" s="152"/>
      <c r="B122" s="27">
        <v>4430</v>
      </c>
      <c r="C122" s="18" t="s">
        <v>11</v>
      </c>
      <c r="D122" s="19"/>
      <c r="E122" s="19"/>
      <c r="F122" s="19"/>
      <c r="G122" s="20"/>
      <c r="H122" s="108">
        <v>11000</v>
      </c>
      <c r="I122" s="106">
        <v>6880</v>
      </c>
      <c r="J122" s="106">
        <v>4368.19</v>
      </c>
      <c r="K122" s="106">
        <f t="shared" si="5"/>
        <v>63.49113372093023</v>
      </c>
      <c r="L122" s="1"/>
      <c r="M122" s="1"/>
    </row>
    <row r="123" spans="1:13" ht="17.25" customHeight="1">
      <c r="A123" s="152"/>
      <c r="B123" s="27">
        <v>4440</v>
      </c>
      <c r="C123" s="28" t="s">
        <v>62</v>
      </c>
      <c r="D123" s="19"/>
      <c r="E123" s="19"/>
      <c r="F123" s="19"/>
      <c r="G123" s="20"/>
      <c r="H123" s="108">
        <v>29100</v>
      </c>
      <c r="I123" s="108">
        <v>31000</v>
      </c>
      <c r="J123" s="106">
        <v>30943.63</v>
      </c>
      <c r="K123" s="106">
        <f t="shared" si="5"/>
        <v>99.81816129032258</v>
      </c>
      <c r="L123" s="1"/>
      <c r="M123" s="1"/>
    </row>
    <row r="124" spans="1:13" ht="15.75" customHeight="1">
      <c r="A124" s="152"/>
      <c r="B124" s="27">
        <v>4510</v>
      </c>
      <c r="C124" s="28" t="s">
        <v>214</v>
      </c>
      <c r="D124" s="19"/>
      <c r="E124" s="19"/>
      <c r="F124" s="19"/>
      <c r="G124" s="20"/>
      <c r="H124" s="108"/>
      <c r="I124" s="108">
        <v>120</v>
      </c>
      <c r="J124" s="108">
        <v>120</v>
      </c>
      <c r="K124" s="106">
        <f t="shared" si="5"/>
        <v>100</v>
      </c>
      <c r="L124" s="1"/>
      <c r="M124" s="1"/>
    </row>
    <row r="125" spans="1:13" ht="27.75" customHeight="1">
      <c r="A125" s="152"/>
      <c r="B125" s="27">
        <v>4700</v>
      </c>
      <c r="C125" s="28" t="s">
        <v>55</v>
      </c>
      <c r="D125" s="19"/>
      <c r="E125" s="19"/>
      <c r="F125" s="19"/>
      <c r="G125" s="20"/>
      <c r="H125" s="108">
        <v>20000</v>
      </c>
      <c r="I125" s="106">
        <v>20000</v>
      </c>
      <c r="J125" s="106">
        <v>19283.97</v>
      </c>
      <c r="K125" s="106">
        <f t="shared" si="5"/>
        <v>96.41985000000001</v>
      </c>
      <c r="L125" s="1"/>
      <c r="M125" s="1"/>
    </row>
    <row r="126" spans="1:13" ht="26.25" customHeight="1">
      <c r="A126" s="184"/>
      <c r="B126" s="27">
        <v>6060</v>
      </c>
      <c r="C126" s="28" t="s">
        <v>27</v>
      </c>
      <c r="D126" s="19"/>
      <c r="E126" s="19"/>
      <c r="F126" s="19"/>
      <c r="G126" s="20"/>
      <c r="H126" s="165">
        <v>15000</v>
      </c>
      <c r="I126" s="108">
        <v>15000</v>
      </c>
      <c r="J126" s="106">
        <v>3756.42</v>
      </c>
      <c r="K126" s="106">
        <f t="shared" si="5"/>
        <v>25.0428</v>
      </c>
      <c r="L126" s="1"/>
      <c r="M126" s="1"/>
    </row>
    <row r="127" spans="1:13" ht="17.25" customHeight="1">
      <c r="A127" s="77">
        <v>75056</v>
      </c>
      <c r="B127" s="30"/>
      <c r="C127" s="332" t="s">
        <v>183</v>
      </c>
      <c r="D127" s="72"/>
      <c r="E127" s="133">
        <f>SUM(E131)</f>
        <v>24480</v>
      </c>
      <c r="F127" s="133">
        <f>SUM(F131)</f>
        <v>24458.8</v>
      </c>
      <c r="G127" s="104">
        <f>F127/E127*100</f>
        <v>99.91339869281045</v>
      </c>
      <c r="H127" s="263"/>
      <c r="I127" s="133">
        <f>SUM(I131:I137)</f>
        <v>24480</v>
      </c>
      <c r="J127" s="99">
        <f>SUM(J131:J137)</f>
        <v>24458.799999999996</v>
      </c>
      <c r="K127" s="106">
        <f t="shared" si="5"/>
        <v>99.91339869281045</v>
      </c>
      <c r="L127" s="1"/>
      <c r="M127" s="1"/>
    </row>
    <row r="128" spans="1:13" ht="5.25" customHeight="1" thickBot="1">
      <c r="A128" s="213"/>
      <c r="B128" s="333"/>
      <c r="C128" s="334"/>
      <c r="D128" s="204"/>
      <c r="E128" s="148"/>
      <c r="F128" s="148"/>
      <c r="G128" s="148"/>
      <c r="H128" s="148"/>
      <c r="I128" s="148"/>
      <c r="J128" s="148"/>
      <c r="K128" s="149"/>
      <c r="L128" s="1"/>
      <c r="M128" s="1"/>
    </row>
    <row r="129" spans="1:13" ht="17.25" customHeight="1" thickBot="1">
      <c r="A129" s="355" t="s">
        <v>0</v>
      </c>
      <c r="B129" s="357" t="s">
        <v>1</v>
      </c>
      <c r="C129" s="357" t="s">
        <v>2</v>
      </c>
      <c r="D129" s="360" t="s">
        <v>147</v>
      </c>
      <c r="E129" s="361"/>
      <c r="F129" s="361"/>
      <c r="G129" s="362"/>
      <c r="H129" s="369" t="s">
        <v>149</v>
      </c>
      <c r="I129" s="369"/>
      <c r="J129" s="369"/>
      <c r="K129" s="370"/>
      <c r="L129" s="1"/>
      <c r="M129" s="1"/>
    </row>
    <row r="130" spans="1:13" ht="24" customHeight="1" thickBot="1">
      <c r="A130" s="356"/>
      <c r="B130" s="358"/>
      <c r="C130" s="358"/>
      <c r="D130" s="337" t="s">
        <v>187</v>
      </c>
      <c r="E130" s="288" t="s">
        <v>208</v>
      </c>
      <c r="F130" s="287" t="s">
        <v>148</v>
      </c>
      <c r="G130" s="288" t="s">
        <v>188</v>
      </c>
      <c r="H130" s="5" t="s">
        <v>187</v>
      </c>
      <c r="I130" s="5" t="s">
        <v>208</v>
      </c>
      <c r="J130" s="7" t="s">
        <v>148</v>
      </c>
      <c r="K130" s="5" t="s">
        <v>188</v>
      </c>
      <c r="L130" s="1"/>
      <c r="M130" s="1"/>
    </row>
    <row r="131" spans="1:13" ht="48" customHeight="1">
      <c r="A131" s="188"/>
      <c r="B131" s="27">
        <v>2010</v>
      </c>
      <c r="C131" s="28" t="s">
        <v>10</v>
      </c>
      <c r="D131" s="19"/>
      <c r="E131" s="106">
        <v>24480</v>
      </c>
      <c r="F131" s="106">
        <v>24458.8</v>
      </c>
      <c r="G131" s="104">
        <f>F131/E131*100</f>
        <v>99.91339869281045</v>
      </c>
      <c r="H131" s="108"/>
      <c r="I131" s="106"/>
      <c r="J131" s="106"/>
      <c r="K131" s="106"/>
      <c r="L131" s="1"/>
      <c r="M131" s="1"/>
    </row>
    <row r="132" spans="1:13" ht="15" customHeight="1">
      <c r="A132" s="304"/>
      <c r="B132" s="27">
        <v>3020</v>
      </c>
      <c r="C132" s="28" t="s">
        <v>168</v>
      </c>
      <c r="D132" s="19"/>
      <c r="E132" s="106"/>
      <c r="F132" s="106"/>
      <c r="G132" s="104"/>
      <c r="H132" s="108"/>
      <c r="I132" s="106">
        <v>7530</v>
      </c>
      <c r="J132" s="106">
        <v>7530</v>
      </c>
      <c r="K132" s="106">
        <f t="shared" si="5"/>
        <v>100</v>
      </c>
      <c r="L132" s="1"/>
      <c r="M132" s="1"/>
    </row>
    <row r="133" spans="1:13" ht="24.75" customHeight="1">
      <c r="A133" s="153"/>
      <c r="B133" s="27">
        <v>3040</v>
      </c>
      <c r="C133" s="28" t="s">
        <v>184</v>
      </c>
      <c r="D133" s="19"/>
      <c r="E133" s="19"/>
      <c r="F133" s="106"/>
      <c r="G133" s="104"/>
      <c r="H133" s="108"/>
      <c r="I133" s="106">
        <v>14500</v>
      </c>
      <c r="J133" s="106">
        <v>14499.99</v>
      </c>
      <c r="K133" s="106">
        <f t="shared" si="5"/>
        <v>99.99993103448276</v>
      </c>
      <c r="L133" s="1"/>
      <c r="M133" s="1"/>
    </row>
    <row r="134" spans="1:13" ht="14.25" customHeight="1">
      <c r="A134" s="153"/>
      <c r="B134" s="27">
        <v>4110</v>
      </c>
      <c r="C134" s="28" t="s">
        <v>51</v>
      </c>
      <c r="D134" s="19"/>
      <c r="E134" s="19"/>
      <c r="F134" s="106"/>
      <c r="G134" s="104"/>
      <c r="H134" s="108"/>
      <c r="I134" s="106">
        <v>215</v>
      </c>
      <c r="J134" s="106">
        <v>212.66</v>
      </c>
      <c r="K134" s="106">
        <f t="shared" si="5"/>
        <v>98.91162790697675</v>
      </c>
      <c r="L134" s="1"/>
      <c r="M134" s="1"/>
    </row>
    <row r="135" spans="1:13" ht="13.5" customHeight="1">
      <c r="A135" s="153"/>
      <c r="B135" s="27">
        <v>4120</v>
      </c>
      <c r="C135" s="28" t="s">
        <v>52</v>
      </c>
      <c r="D135" s="19"/>
      <c r="E135" s="19"/>
      <c r="F135" s="106"/>
      <c r="G135" s="104"/>
      <c r="H135" s="108"/>
      <c r="I135" s="106">
        <v>35</v>
      </c>
      <c r="J135" s="106">
        <v>34.3</v>
      </c>
      <c r="K135" s="106">
        <f t="shared" si="5"/>
        <v>97.99999999999999</v>
      </c>
      <c r="L135" s="1"/>
      <c r="M135" s="1"/>
    </row>
    <row r="136" spans="1:13" ht="14.25" customHeight="1">
      <c r="A136" s="153"/>
      <c r="B136" s="27">
        <v>4170</v>
      </c>
      <c r="C136" s="28" t="s">
        <v>16</v>
      </c>
      <c r="D136" s="19"/>
      <c r="E136" s="19"/>
      <c r="F136" s="106"/>
      <c r="G136" s="104"/>
      <c r="H136" s="108"/>
      <c r="I136" s="106">
        <v>1400</v>
      </c>
      <c r="J136" s="106">
        <v>1400</v>
      </c>
      <c r="K136" s="106">
        <f t="shared" si="5"/>
        <v>100</v>
      </c>
      <c r="L136" s="1"/>
      <c r="M136" s="1"/>
    </row>
    <row r="137" spans="1:13" ht="15.75" customHeight="1">
      <c r="A137" s="154"/>
      <c r="B137" s="27">
        <v>4210</v>
      </c>
      <c r="C137" s="18" t="s">
        <v>17</v>
      </c>
      <c r="D137" s="19"/>
      <c r="E137" s="19"/>
      <c r="F137" s="106"/>
      <c r="G137" s="104"/>
      <c r="H137" s="108"/>
      <c r="I137" s="106">
        <v>800</v>
      </c>
      <c r="J137" s="106">
        <v>781.85</v>
      </c>
      <c r="K137" s="19">
        <f t="shared" si="5"/>
        <v>97.73125</v>
      </c>
      <c r="L137" s="1"/>
      <c r="M137" s="1"/>
    </row>
    <row r="138" spans="1:13" ht="15" customHeight="1">
      <c r="A138" s="22">
        <v>75075</v>
      </c>
      <c r="B138" s="23"/>
      <c r="C138" s="77" t="s">
        <v>63</v>
      </c>
      <c r="D138" s="25"/>
      <c r="E138" s="25"/>
      <c r="F138" s="99"/>
      <c r="G138" s="104"/>
      <c r="H138" s="99">
        <f>SUM(H140:H141)</f>
        <v>63600</v>
      </c>
      <c r="I138" s="99">
        <f>SUM(I139:I141)</f>
        <v>63600</v>
      </c>
      <c r="J138" s="99">
        <f>SUM(J139:J141)</f>
        <v>60647.71</v>
      </c>
      <c r="K138" s="25">
        <f t="shared" si="5"/>
        <v>95.35803459119496</v>
      </c>
      <c r="L138" s="1"/>
      <c r="M138" s="1"/>
    </row>
    <row r="139" spans="1:13" ht="15.75" customHeight="1">
      <c r="A139" s="348"/>
      <c r="B139" s="27">
        <v>4170</v>
      </c>
      <c r="C139" s="28" t="s">
        <v>16</v>
      </c>
      <c r="D139" s="25"/>
      <c r="E139" s="25"/>
      <c r="F139" s="99"/>
      <c r="G139" s="104"/>
      <c r="H139" s="108">
        <v>0</v>
      </c>
      <c r="I139" s="106">
        <v>500</v>
      </c>
      <c r="J139" s="106">
        <v>500</v>
      </c>
      <c r="K139" s="19">
        <f t="shared" si="5"/>
        <v>100</v>
      </c>
      <c r="L139" s="1"/>
      <c r="M139" s="1"/>
    </row>
    <row r="140" spans="1:13" ht="15" customHeight="1">
      <c r="A140" s="349"/>
      <c r="B140" s="48">
        <v>4210</v>
      </c>
      <c r="C140" s="18" t="s">
        <v>17</v>
      </c>
      <c r="D140" s="25"/>
      <c r="E140" s="25"/>
      <c r="F140" s="99"/>
      <c r="G140" s="104"/>
      <c r="H140" s="108">
        <v>3000</v>
      </c>
      <c r="I140" s="106">
        <v>1726</v>
      </c>
      <c r="J140" s="106">
        <v>1470.53</v>
      </c>
      <c r="K140" s="19">
        <f t="shared" si="5"/>
        <v>85.19872537659327</v>
      </c>
      <c r="L140" s="1"/>
      <c r="M140" s="1"/>
    </row>
    <row r="141" spans="1:13" ht="15.75" customHeight="1">
      <c r="A141" s="377"/>
      <c r="B141" s="27">
        <v>4300</v>
      </c>
      <c r="C141" s="16" t="s">
        <v>5</v>
      </c>
      <c r="D141" s="19"/>
      <c r="E141" s="19"/>
      <c r="F141" s="106"/>
      <c r="G141" s="104"/>
      <c r="H141" s="108">
        <v>60600</v>
      </c>
      <c r="I141" s="106">
        <v>61374</v>
      </c>
      <c r="J141" s="106">
        <v>58677.18</v>
      </c>
      <c r="K141" s="19">
        <f t="shared" si="5"/>
        <v>95.60592433277935</v>
      </c>
      <c r="L141" s="1"/>
      <c r="M141" s="1"/>
    </row>
    <row r="142" spans="1:13" ht="15" customHeight="1">
      <c r="A142" s="197">
        <v>75095</v>
      </c>
      <c r="B142" s="23"/>
      <c r="C142" s="23" t="s">
        <v>9</v>
      </c>
      <c r="D142" s="99">
        <f>SUM(D143:D159)</f>
        <v>3000</v>
      </c>
      <c r="E142" s="99">
        <f>SUM(E143:E159)</f>
        <v>14945.5</v>
      </c>
      <c r="F142" s="99">
        <f>SUM(F143:F159)</f>
        <v>14123.83</v>
      </c>
      <c r="G142" s="104">
        <f>F142/E142*100</f>
        <v>94.50222474992472</v>
      </c>
      <c r="H142" s="263">
        <f>SUM(H143:H152)</f>
        <v>0</v>
      </c>
      <c r="I142" s="99">
        <f>SUM(I143:I159)</f>
        <v>35745.5</v>
      </c>
      <c r="J142" s="109">
        <f>SUM(J143:J157)</f>
        <v>4825.5</v>
      </c>
      <c r="K142" s="25">
        <f t="shared" si="5"/>
        <v>13.49960134842148</v>
      </c>
      <c r="L142" s="1"/>
      <c r="M142" s="1"/>
    </row>
    <row r="143" spans="1:13" ht="14.25">
      <c r="A143" s="49"/>
      <c r="B143" s="175" t="s">
        <v>37</v>
      </c>
      <c r="C143" s="18" t="s">
        <v>38</v>
      </c>
      <c r="D143" s="106">
        <v>3000</v>
      </c>
      <c r="E143" s="106">
        <v>10000</v>
      </c>
      <c r="F143" s="106">
        <v>9298.33</v>
      </c>
      <c r="G143" s="120">
        <f>F143/E143*100</f>
        <v>92.9833</v>
      </c>
      <c r="H143" s="108"/>
      <c r="I143" s="106"/>
      <c r="J143" s="106"/>
      <c r="K143" s="25"/>
      <c r="L143" s="1"/>
      <c r="M143" s="1"/>
    </row>
    <row r="144" spans="1:13" ht="49.5" customHeight="1">
      <c r="A144" s="223"/>
      <c r="B144" s="56" t="s">
        <v>209</v>
      </c>
      <c r="C144" s="65" t="s">
        <v>239</v>
      </c>
      <c r="D144" s="19"/>
      <c r="E144" s="106">
        <v>4203.67</v>
      </c>
      <c r="F144" s="106">
        <v>4101.67</v>
      </c>
      <c r="G144" s="120">
        <f>F144/E144*100</f>
        <v>97.5735488275721</v>
      </c>
      <c r="H144" s="108"/>
      <c r="I144" s="106"/>
      <c r="J144" s="106"/>
      <c r="K144" s="25"/>
      <c r="L144" s="1"/>
      <c r="M144" s="1"/>
    </row>
    <row r="145" spans="1:13" ht="49.5" customHeight="1">
      <c r="A145" s="223"/>
      <c r="B145" s="271" t="s">
        <v>210</v>
      </c>
      <c r="C145" s="272" t="s">
        <v>239</v>
      </c>
      <c r="D145" s="35"/>
      <c r="E145" s="98">
        <v>741.83</v>
      </c>
      <c r="F145" s="98">
        <v>723.83</v>
      </c>
      <c r="G145" s="120">
        <f>F145/E145*100</f>
        <v>97.57356806815578</v>
      </c>
      <c r="H145" s="108"/>
      <c r="I145" s="106"/>
      <c r="J145" s="106"/>
      <c r="K145" s="25"/>
      <c r="L145" s="1"/>
      <c r="M145" s="1"/>
    </row>
    <row r="146" spans="1:13" ht="15.75" customHeight="1">
      <c r="A146" s="223"/>
      <c r="B146" s="221" t="s">
        <v>215</v>
      </c>
      <c r="C146" s="18" t="s">
        <v>49</v>
      </c>
      <c r="D146" s="106"/>
      <c r="E146" s="106"/>
      <c r="F146" s="106"/>
      <c r="G146" s="120"/>
      <c r="H146" s="108"/>
      <c r="I146" s="106">
        <v>953.76</v>
      </c>
      <c r="J146" s="106">
        <v>953.76</v>
      </c>
      <c r="K146" s="25">
        <f t="shared" si="5"/>
        <v>100</v>
      </c>
      <c r="L146" s="1"/>
      <c r="M146" s="1"/>
    </row>
    <row r="147" spans="1:13" ht="15.75" customHeight="1">
      <c r="A147" s="223"/>
      <c r="B147" s="221" t="s">
        <v>216</v>
      </c>
      <c r="C147" s="18" t="s">
        <v>49</v>
      </c>
      <c r="D147" s="106"/>
      <c r="E147" s="106"/>
      <c r="F147" s="106"/>
      <c r="G147" s="120"/>
      <c r="H147" s="108"/>
      <c r="I147" s="106">
        <v>168.31</v>
      </c>
      <c r="J147" s="106">
        <v>168.31</v>
      </c>
      <c r="K147" s="25">
        <f t="shared" si="5"/>
        <v>100</v>
      </c>
      <c r="L147" s="1"/>
      <c r="M147" s="1"/>
    </row>
    <row r="148" spans="1:13" ht="15" customHeight="1">
      <c r="A148" s="223"/>
      <c r="B148" s="221" t="s">
        <v>217</v>
      </c>
      <c r="C148" s="18" t="s">
        <v>51</v>
      </c>
      <c r="D148" s="106"/>
      <c r="E148" s="106"/>
      <c r="F148" s="106"/>
      <c r="G148" s="120"/>
      <c r="H148" s="108"/>
      <c r="I148" s="106">
        <v>144.87</v>
      </c>
      <c r="J148" s="106">
        <v>144.87</v>
      </c>
      <c r="K148" s="25">
        <f t="shared" si="5"/>
        <v>100</v>
      </c>
      <c r="L148" s="1"/>
      <c r="M148" s="1"/>
    </row>
    <row r="149" spans="1:13" ht="14.25" customHeight="1">
      <c r="A149" s="223"/>
      <c r="B149" s="221" t="s">
        <v>218</v>
      </c>
      <c r="C149" s="18" t="s">
        <v>51</v>
      </c>
      <c r="D149" s="106"/>
      <c r="E149" s="106"/>
      <c r="F149" s="106"/>
      <c r="G149" s="120"/>
      <c r="H149" s="108"/>
      <c r="I149" s="106">
        <v>25.57</v>
      </c>
      <c r="J149" s="106">
        <v>25.57</v>
      </c>
      <c r="K149" s="25">
        <f t="shared" si="5"/>
        <v>100</v>
      </c>
      <c r="L149" s="1"/>
      <c r="M149" s="1"/>
    </row>
    <row r="150" spans="1:13" ht="16.5" customHeight="1">
      <c r="A150" s="223"/>
      <c r="B150" s="221" t="s">
        <v>219</v>
      </c>
      <c r="C150" s="18" t="s">
        <v>52</v>
      </c>
      <c r="D150" s="106"/>
      <c r="E150" s="106"/>
      <c r="F150" s="106"/>
      <c r="G150" s="120"/>
      <c r="H150" s="108"/>
      <c r="I150" s="106">
        <v>23.36</v>
      </c>
      <c r="J150" s="106">
        <v>23.36</v>
      </c>
      <c r="K150" s="25">
        <f t="shared" si="5"/>
        <v>100</v>
      </c>
      <c r="L150" s="1"/>
      <c r="M150" s="1"/>
    </row>
    <row r="151" spans="1:13" ht="15.75" customHeight="1">
      <c r="A151" s="223"/>
      <c r="B151" s="221" t="s">
        <v>220</v>
      </c>
      <c r="C151" s="18" t="s">
        <v>52</v>
      </c>
      <c r="D151" s="106"/>
      <c r="E151" s="106"/>
      <c r="F151" s="106"/>
      <c r="G151" s="120"/>
      <c r="H151" s="108"/>
      <c r="I151" s="106">
        <v>4.13</v>
      </c>
      <c r="J151" s="106">
        <v>4.13</v>
      </c>
      <c r="K151" s="25">
        <f t="shared" si="5"/>
        <v>100</v>
      </c>
      <c r="L151" s="1"/>
      <c r="M151" s="1"/>
    </row>
    <row r="152" spans="1:13" ht="14.25" customHeight="1">
      <c r="A152" s="223"/>
      <c r="B152" s="222" t="s">
        <v>194</v>
      </c>
      <c r="C152" s="34" t="s">
        <v>5</v>
      </c>
      <c r="D152" s="35"/>
      <c r="E152" s="35"/>
      <c r="F152" s="98"/>
      <c r="G152" s="120"/>
      <c r="H152" s="165"/>
      <c r="I152" s="98">
        <v>30800</v>
      </c>
      <c r="J152" s="98"/>
      <c r="K152" s="25">
        <f>J152/I152*100</f>
        <v>0</v>
      </c>
      <c r="L152" s="1"/>
      <c r="M152" s="1"/>
    </row>
    <row r="153" spans="1:13" ht="13.5" customHeight="1">
      <c r="A153" s="44"/>
      <c r="B153" s="221" t="s">
        <v>221</v>
      </c>
      <c r="C153" s="75" t="s">
        <v>5</v>
      </c>
      <c r="D153" s="19"/>
      <c r="E153" s="19"/>
      <c r="F153" s="106"/>
      <c r="G153" s="120"/>
      <c r="H153" s="165"/>
      <c r="I153" s="106">
        <v>2979.68</v>
      </c>
      <c r="J153" s="106">
        <v>2979.68</v>
      </c>
      <c r="K153" s="25">
        <f>J153/I153*100</f>
        <v>100</v>
      </c>
      <c r="L153" s="1"/>
      <c r="M153" s="1"/>
    </row>
    <row r="154" spans="1:13" ht="6" customHeight="1" thickBot="1">
      <c r="A154" s="211"/>
      <c r="B154" s="132"/>
      <c r="C154" s="210"/>
      <c r="D154" s="196"/>
      <c r="E154" s="196"/>
      <c r="F154" s="196"/>
      <c r="G154" s="204"/>
      <c r="H154" s="196"/>
      <c r="I154" s="196"/>
      <c r="J154" s="196"/>
      <c r="K154" s="196"/>
      <c r="L154" s="1"/>
      <c r="M154" s="1"/>
    </row>
    <row r="155" spans="1:13" ht="13.5" customHeight="1" thickBot="1">
      <c r="A155" s="355" t="s">
        <v>0</v>
      </c>
      <c r="B155" s="357" t="s">
        <v>1</v>
      </c>
      <c r="C155" s="357" t="s">
        <v>2</v>
      </c>
      <c r="D155" s="340" t="s">
        <v>147</v>
      </c>
      <c r="E155" s="341"/>
      <c r="F155" s="341"/>
      <c r="G155" s="342"/>
      <c r="H155" s="343" t="s">
        <v>149</v>
      </c>
      <c r="I155" s="344"/>
      <c r="J155" s="344"/>
      <c r="K155" s="345"/>
      <c r="L155" s="1"/>
      <c r="M155" s="1"/>
    </row>
    <row r="156" spans="1:13" ht="26.25" customHeight="1" thickBot="1">
      <c r="A156" s="356"/>
      <c r="B156" s="358"/>
      <c r="C156" s="358"/>
      <c r="D156" s="4" t="s">
        <v>187</v>
      </c>
      <c r="E156" s="5" t="s">
        <v>208</v>
      </c>
      <c r="F156" s="290" t="s">
        <v>148</v>
      </c>
      <c r="G156" s="5" t="s">
        <v>188</v>
      </c>
      <c r="H156" s="5" t="s">
        <v>187</v>
      </c>
      <c r="I156" s="6" t="s">
        <v>208</v>
      </c>
      <c r="J156" s="7" t="s">
        <v>148</v>
      </c>
      <c r="K156" s="5" t="s">
        <v>188</v>
      </c>
      <c r="L156" s="1"/>
      <c r="M156" s="1"/>
    </row>
    <row r="157" spans="1:13" ht="13.5" customHeight="1">
      <c r="A157" s="223"/>
      <c r="B157" s="222" t="s">
        <v>222</v>
      </c>
      <c r="C157" s="34" t="s">
        <v>5</v>
      </c>
      <c r="D157" s="35"/>
      <c r="E157" s="35"/>
      <c r="F157" s="98"/>
      <c r="G157" s="120"/>
      <c r="H157" s="165"/>
      <c r="I157" s="98">
        <v>525.82</v>
      </c>
      <c r="J157" s="98">
        <v>525.82</v>
      </c>
      <c r="K157" s="25">
        <f>J157/I157*100</f>
        <v>100</v>
      </c>
      <c r="L157" s="1"/>
      <c r="M157" s="1"/>
    </row>
    <row r="158" spans="1:13" ht="27" customHeight="1">
      <c r="A158" s="223"/>
      <c r="B158" s="222" t="s">
        <v>223</v>
      </c>
      <c r="C158" s="28" t="s">
        <v>225</v>
      </c>
      <c r="D158" s="35"/>
      <c r="E158" s="35"/>
      <c r="F158" s="98"/>
      <c r="G158" s="120"/>
      <c r="H158" s="165"/>
      <c r="I158" s="98">
        <v>102</v>
      </c>
      <c r="J158" s="98">
        <v>0</v>
      </c>
      <c r="K158" s="35"/>
      <c r="L158" s="1"/>
      <c r="M158" s="1"/>
    </row>
    <row r="159" spans="1:13" ht="28.5" customHeight="1" thickBot="1">
      <c r="A159" s="44"/>
      <c r="B159" s="221" t="s">
        <v>224</v>
      </c>
      <c r="C159" s="28" t="s">
        <v>225</v>
      </c>
      <c r="D159" s="19"/>
      <c r="E159" s="19"/>
      <c r="F159" s="106"/>
      <c r="G159" s="120"/>
      <c r="H159" s="165"/>
      <c r="I159" s="106">
        <v>18</v>
      </c>
      <c r="J159" s="106">
        <v>0</v>
      </c>
      <c r="K159" s="19"/>
      <c r="L159" s="1"/>
      <c r="M159" s="1"/>
    </row>
    <row r="160" spans="1:13" ht="38.25" customHeight="1" thickBot="1">
      <c r="A160" s="58">
        <v>751</v>
      </c>
      <c r="B160" s="73"/>
      <c r="C160" s="89" t="s">
        <v>64</v>
      </c>
      <c r="D160" s="102">
        <f>SUM(D161)</f>
        <v>1129</v>
      </c>
      <c r="E160" s="102">
        <f>SUM(E161+E167)</f>
        <v>9133</v>
      </c>
      <c r="F160" s="102">
        <f>SUM(F161+F167)</f>
        <v>8576.21</v>
      </c>
      <c r="G160" s="301">
        <f>F160/E160*100</f>
        <v>93.90353662542428</v>
      </c>
      <c r="H160" s="102">
        <f>SUM(H161+H167)</f>
        <v>1129</v>
      </c>
      <c r="I160" s="102">
        <f>SUM(I161+I167)</f>
        <v>9133</v>
      </c>
      <c r="J160" s="102">
        <f>SUM(J161+J167)</f>
        <v>8576.21</v>
      </c>
      <c r="K160" s="102">
        <f>J160/I160*100</f>
        <v>93.90353662542428</v>
      </c>
      <c r="L160" s="127"/>
      <c r="M160" s="1"/>
    </row>
    <row r="161" spans="1:13" ht="25.5" customHeight="1">
      <c r="A161" s="74">
        <v>75101</v>
      </c>
      <c r="B161" s="12"/>
      <c r="C161" s="100" t="s">
        <v>65</v>
      </c>
      <c r="D161" s="112">
        <f>SUM(D162:D166)</f>
        <v>1129</v>
      </c>
      <c r="E161" s="112">
        <f>SUM(E162:E166)</f>
        <v>1129</v>
      </c>
      <c r="F161" s="112">
        <f>SUM(F162:F166)</f>
        <v>1129</v>
      </c>
      <c r="G161" s="110">
        <f>F161/E161*100</f>
        <v>100</v>
      </c>
      <c r="H161" s="112">
        <f>SUM(H162:H166)</f>
        <v>1129</v>
      </c>
      <c r="I161" s="112">
        <f>SUM(I162:I166)</f>
        <v>1129</v>
      </c>
      <c r="J161" s="112">
        <f>SUM(J162:J166)</f>
        <v>1129</v>
      </c>
      <c r="K161" s="112">
        <f aca="true" t="shared" si="7" ref="K161:K182">J161/I161*100</f>
        <v>100</v>
      </c>
      <c r="L161" s="1"/>
      <c r="M161" s="1"/>
    </row>
    <row r="162" spans="1:13" ht="50.25" customHeight="1">
      <c r="A162" s="188"/>
      <c r="B162" s="18">
        <v>2010</v>
      </c>
      <c r="C162" s="65" t="s">
        <v>10</v>
      </c>
      <c r="D162" s="106">
        <v>1129</v>
      </c>
      <c r="E162" s="106">
        <v>1129</v>
      </c>
      <c r="F162" s="106">
        <v>1129</v>
      </c>
      <c r="G162" s="120">
        <f>F162/E162*100</f>
        <v>100</v>
      </c>
      <c r="H162" s="108"/>
      <c r="I162" s="98"/>
      <c r="J162" s="106"/>
      <c r="K162" s="121"/>
      <c r="L162" s="1"/>
      <c r="M162" s="1"/>
    </row>
    <row r="163" spans="1:13" ht="17.25" customHeight="1">
      <c r="A163" s="153"/>
      <c r="B163" s="27">
        <v>4110</v>
      </c>
      <c r="C163" s="18" t="s">
        <v>51</v>
      </c>
      <c r="D163" s="106"/>
      <c r="E163" s="106"/>
      <c r="F163" s="106"/>
      <c r="G163" s="120"/>
      <c r="H163" s="262">
        <v>132</v>
      </c>
      <c r="I163" s="106">
        <v>128.31</v>
      </c>
      <c r="J163" s="106">
        <v>128.31</v>
      </c>
      <c r="K163" s="106">
        <f t="shared" si="7"/>
        <v>100</v>
      </c>
      <c r="L163" s="1"/>
      <c r="M163" s="1"/>
    </row>
    <row r="164" spans="1:13" ht="15.75" customHeight="1">
      <c r="A164" s="153"/>
      <c r="B164" s="27">
        <v>4120</v>
      </c>
      <c r="C164" s="18" t="s">
        <v>52</v>
      </c>
      <c r="D164" s="106"/>
      <c r="E164" s="106"/>
      <c r="F164" s="106"/>
      <c r="G164" s="120"/>
      <c r="H164" s="108">
        <v>21</v>
      </c>
      <c r="I164" s="166">
        <v>20.71</v>
      </c>
      <c r="J164" s="166">
        <v>20.71</v>
      </c>
      <c r="K164" s="106">
        <f t="shared" si="7"/>
        <v>100</v>
      </c>
      <c r="L164" s="1"/>
      <c r="M164" s="1"/>
    </row>
    <row r="165" spans="1:13" ht="17.25" customHeight="1">
      <c r="A165" s="153"/>
      <c r="B165" s="27">
        <v>4170</v>
      </c>
      <c r="C165" s="18" t="s">
        <v>16</v>
      </c>
      <c r="D165" s="106"/>
      <c r="E165" s="106"/>
      <c r="F165" s="106"/>
      <c r="G165" s="120"/>
      <c r="H165" s="108">
        <v>850</v>
      </c>
      <c r="I165" s="108">
        <v>844</v>
      </c>
      <c r="J165" s="108">
        <v>844</v>
      </c>
      <c r="K165" s="106">
        <f t="shared" si="7"/>
        <v>100</v>
      </c>
      <c r="L165" s="1"/>
      <c r="M165" s="1"/>
    </row>
    <row r="166" spans="1:13" ht="15.75" customHeight="1">
      <c r="A166" s="153"/>
      <c r="B166" s="27">
        <v>4210</v>
      </c>
      <c r="C166" s="18" t="s">
        <v>17</v>
      </c>
      <c r="D166" s="106"/>
      <c r="E166" s="106"/>
      <c r="F166" s="106"/>
      <c r="G166" s="120"/>
      <c r="H166" s="108">
        <v>126</v>
      </c>
      <c r="I166" s="108">
        <v>135.98</v>
      </c>
      <c r="J166" s="108">
        <v>135.98</v>
      </c>
      <c r="K166" s="106">
        <f t="shared" si="7"/>
        <v>100</v>
      </c>
      <c r="L166" s="1"/>
      <c r="M166" s="1"/>
    </row>
    <row r="167" spans="1:13" ht="15" customHeight="1">
      <c r="A167" s="274">
        <v>75108</v>
      </c>
      <c r="B167" s="30"/>
      <c r="C167" s="24" t="s">
        <v>212</v>
      </c>
      <c r="D167" s="106"/>
      <c r="E167" s="106">
        <f>SUM(E168)</f>
        <v>8004</v>
      </c>
      <c r="F167" s="106">
        <f>SUM(F168)</f>
        <v>7447.21</v>
      </c>
      <c r="G167" s="217">
        <f>F167/E167*100</f>
        <v>93.0436031984008</v>
      </c>
      <c r="H167" s="165"/>
      <c r="I167" s="106">
        <f>SUM(I168:I175)</f>
        <v>8004</v>
      </c>
      <c r="J167" s="106">
        <f>SUM(J168:J175)</f>
        <v>7447.21</v>
      </c>
      <c r="K167" s="106">
        <f t="shared" si="7"/>
        <v>93.0436031984008</v>
      </c>
      <c r="L167" s="1"/>
      <c r="M167" s="1"/>
    </row>
    <row r="168" spans="1:13" ht="51" customHeight="1">
      <c r="A168" s="274"/>
      <c r="B168" s="18">
        <v>2010</v>
      </c>
      <c r="C168" s="65" t="s">
        <v>10</v>
      </c>
      <c r="D168" s="131"/>
      <c r="E168" s="131">
        <v>8004</v>
      </c>
      <c r="F168" s="131">
        <v>7447.21</v>
      </c>
      <c r="G168" s="120">
        <f>F168/E168*100</f>
        <v>93.0436031984008</v>
      </c>
      <c r="H168" s="165"/>
      <c r="I168" s="277"/>
      <c r="J168" s="277"/>
      <c r="K168" s="106"/>
      <c r="L168" s="1"/>
      <c r="M168" s="1"/>
    </row>
    <row r="169" spans="1:13" ht="15" customHeight="1">
      <c r="A169" s="274"/>
      <c r="B169" s="27">
        <v>3030</v>
      </c>
      <c r="C169" s="18" t="s">
        <v>192</v>
      </c>
      <c r="D169" s="195"/>
      <c r="E169" s="195"/>
      <c r="F169" s="195"/>
      <c r="G169" s="147"/>
      <c r="H169" s="165"/>
      <c r="I169" s="277">
        <v>3540</v>
      </c>
      <c r="J169" s="277">
        <v>3540</v>
      </c>
      <c r="K169" s="106">
        <f t="shared" si="7"/>
        <v>100</v>
      </c>
      <c r="L169" s="1"/>
      <c r="M169" s="1"/>
    </row>
    <row r="170" spans="1:13" ht="18" customHeight="1">
      <c r="A170" s="274"/>
      <c r="B170" s="27">
        <v>4110</v>
      </c>
      <c r="C170" s="18" t="s">
        <v>51</v>
      </c>
      <c r="D170" s="277"/>
      <c r="E170" s="277"/>
      <c r="F170" s="277"/>
      <c r="G170" s="217"/>
      <c r="H170" s="278"/>
      <c r="I170" s="277">
        <v>380</v>
      </c>
      <c r="J170" s="277">
        <v>334.09</v>
      </c>
      <c r="K170" s="106">
        <f t="shared" si="7"/>
        <v>87.91842105263157</v>
      </c>
      <c r="L170" s="1"/>
      <c r="M170" s="1"/>
    </row>
    <row r="171" spans="1:13" ht="18" customHeight="1">
      <c r="A171" s="274"/>
      <c r="B171" s="27">
        <v>4120</v>
      </c>
      <c r="C171" s="18" t="s">
        <v>52</v>
      </c>
      <c r="D171" s="277"/>
      <c r="E171" s="277"/>
      <c r="F171" s="277"/>
      <c r="G171" s="217"/>
      <c r="H171" s="278"/>
      <c r="I171" s="277">
        <v>69.73</v>
      </c>
      <c r="J171" s="277">
        <v>53.9</v>
      </c>
      <c r="K171" s="106">
        <f t="shared" si="7"/>
        <v>77.2981500071705</v>
      </c>
      <c r="L171" s="1"/>
      <c r="M171" s="1"/>
    </row>
    <row r="172" spans="1:13" ht="18" customHeight="1">
      <c r="A172" s="274"/>
      <c r="B172" s="27">
        <v>4170</v>
      </c>
      <c r="C172" s="18" t="s">
        <v>16</v>
      </c>
      <c r="D172" s="277"/>
      <c r="E172" s="277"/>
      <c r="F172" s="277"/>
      <c r="G172" s="217"/>
      <c r="H172" s="278"/>
      <c r="I172" s="277">
        <v>2484.27</v>
      </c>
      <c r="J172" s="277">
        <v>2409.27</v>
      </c>
      <c r="K172" s="106">
        <f t="shared" si="7"/>
        <v>96.98100448018934</v>
      </c>
      <c r="L172" s="1"/>
      <c r="M172" s="1"/>
    </row>
    <row r="173" spans="1:13" ht="18" customHeight="1">
      <c r="A173" s="274"/>
      <c r="B173" s="27">
        <v>4210</v>
      </c>
      <c r="C173" s="18" t="s">
        <v>17</v>
      </c>
      <c r="D173" s="277"/>
      <c r="E173" s="277"/>
      <c r="F173" s="277"/>
      <c r="G173" s="217"/>
      <c r="H173" s="278"/>
      <c r="I173" s="277">
        <v>774.33</v>
      </c>
      <c r="J173" s="277">
        <v>494.28</v>
      </c>
      <c r="K173" s="106">
        <f t="shared" si="7"/>
        <v>63.83324938979504</v>
      </c>
      <c r="L173" s="1"/>
      <c r="M173" s="1"/>
    </row>
    <row r="174" spans="1:13" ht="16.5" customHeight="1">
      <c r="A174" s="274"/>
      <c r="B174" s="30">
        <v>4300</v>
      </c>
      <c r="C174" s="34" t="s">
        <v>5</v>
      </c>
      <c r="D174" s="277"/>
      <c r="E174" s="277"/>
      <c r="F174" s="277"/>
      <c r="G174" s="217"/>
      <c r="H174" s="278"/>
      <c r="I174" s="277">
        <v>455.67</v>
      </c>
      <c r="J174" s="277">
        <v>315.67</v>
      </c>
      <c r="K174" s="106">
        <f t="shared" si="7"/>
        <v>69.27601114841882</v>
      </c>
      <c r="L174" s="1"/>
      <c r="M174" s="1"/>
    </row>
    <row r="175" spans="1:13" ht="25.5" customHeight="1" thickBot="1">
      <c r="A175" s="274"/>
      <c r="B175" s="27">
        <v>4370</v>
      </c>
      <c r="C175" s="28" t="s">
        <v>233</v>
      </c>
      <c r="D175" s="277"/>
      <c r="E175" s="277"/>
      <c r="F175" s="277"/>
      <c r="G175" s="217"/>
      <c r="H175" s="278"/>
      <c r="I175" s="277">
        <v>300</v>
      </c>
      <c r="J175" s="277">
        <v>300</v>
      </c>
      <c r="K175" s="106">
        <f t="shared" si="7"/>
        <v>100</v>
      </c>
      <c r="L175" s="1"/>
      <c r="M175" s="1"/>
    </row>
    <row r="176" spans="1:13" ht="16.5" customHeight="1" thickBot="1">
      <c r="A176" s="58">
        <v>752</v>
      </c>
      <c r="B176" s="58"/>
      <c r="C176" s="73" t="s">
        <v>66</v>
      </c>
      <c r="D176" s="102">
        <f aca="true" t="shared" si="8" ref="D176:J176">SUM(D180)</f>
        <v>200</v>
      </c>
      <c r="E176" s="102">
        <f t="shared" si="8"/>
        <v>200</v>
      </c>
      <c r="F176" s="102">
        <f t="shared" si="8"/>
        <v>200</v>
      </c>
      <c r="G176" s="102">
        <f t="shared" si="8"/>
        <v>100</v>
      </c>
      <c r="H176" s="102">
        <f t="shared" si="8"/>
        <v>8800</v>
      </c>
      <c r="I176" s="102">
        <f t="shared" si="8"/>
        <v>8800</v>
      </c>
      <c r="J176" s="102">
        <f t="shared" si="8"/>
        <v>7702.7</v>
      </c>
      <c r="K176" s="102">
        <f t="shared" si="7"/>
        <v>87.53068181818182</v>
      </c>
      <c r="L176" s="1"/>
      <c r="M176" s="1"/>
    </row>
    <row r="177" spans="1:13" ht="6" customHeight="1" thickBot="1">
      <c r="A177" s="198"/>
      <c r="B177" s="198"/>
      <c r="C177" s="146"/>
      <c r="D177" s="148"/>
      <c r="E177" s="148"/>
      <c r="F177" s="148"/>
      <c r="G177" s="148"/>
      <c r="H177" s="148"/>
      <c r="I177" s="148"/>
      <c r="J177" s="148"/>
      <c r="K177" s="148"/>
      <c r="L177" s="1"/>
      <c r="M177" s="1"/>
    </row>
    <row r="178" spans="1:13" ht="13.5" customHeight="1" thickBot="1">
      <c r="A178" s="355" t="s">
        <v>0</v>
      </c>
      <c r="B178" s="357" t="s">
        <v>1</v>
      </c>
      <c r="C178" s="357" t="s">
        <v>2</v>
      </c>
      <c r="D178" s="340" t="s">
        <v>147</v>
      </c>
      <c r="E178" s="341"/>
      <c r="F178" s="341"/>
      <c r="G178" s="342"/>
      <c r="H178" s="343" t="s">
        <v>149</v>
      </c>
      <c r="I178" s="344"/>
      <c r="J178" s="344"/>
      <c r="K178" s="345"/>
      <c r="L178" s="1"/>
      <c r="M178" s="1"/>
    </row>
    <row r="179" spans="1:13" ht="24.75" customHeight="1" thickBot="1">
      <c r="A179" s="356"/>
      <c r="B179" s="358"/>
      <c r="C179" s="358"/>
      <c r="D179" s="4" t="s">
        <v>187</v>
      </c>
      <c r="E179" s="5" t="s">
        <v>208</v>
      </c>
      <c r="F179" s="290" t="s">
        <v>148</v>
      </c>
      <c r="G179" s="5" t="s">
        <v>188</v>
      </c>
      <c r="H179" s="5" t="s">
        <v>187</v>
      </c>
      <c r="I179" s="5" t="s">
        <v>208</v>
      </c>
      <c r="J179" s="7" t="s">
        <v>148</v>
      </c>
      <c r="K179" s="5" t="s">
        <v>188</v>
      </c>
      <c r="L179" s="1"/>
      <c r="M179" s="1"/>
    </row>
    <row r="180" spans="1:13" ht="18" customHeight="1">
      <c r="A180" s="86">
        <v>75212</v>
      </c>
      <c r="B180" s="86"/>
      <c r="C180" s="143" t="s">
        <v>67</v>
      </c>
      <c r="D180" s="279">
        <f>SUM(D181)</f>
        <v>200</v>
      </c>
      <c r="E180" s="279">
        <f>SUM(E181)</f>
        <v>200</v>
      </c>
      <c r="F180" s="279">
        <f>SUM(F181)</f>
        <v>200</v>
      </c>
      <c r="G180" s="158">
        <f>F180/E180*100</f>
        <v>100</v>
      </c>
      <c r="H180" s="279">
        <f>SUM(H182:H183)+H184</f>
        <v>8800</v>
      </c>
      <c r="I180" s="279">
        <f>SUM(I182:I183)+I184</f>
        <v>8800</v>
      </c>
      <c r="J180" s="279">
        <f>SUM(J182:J183)+J184</f>
        <v>7702.7</v>
      </c>
      <c r="K180" s="279">
        <f t="shared" si="7"/>
        <v>87.53068181818182</v>
      </c>
      <c r="L180" s="1"/>
      <c r="M180" s="1"/>
    </row>
    <row r="181" spans="1:13" ht="49.5" customHeight="1">
      <c r="A181" s="281"/>
      <c r="B181" s="281">
        <v>2010</v>
      </c>
      <c r="C181" s="65" t="s">
        <v>10</v>
      </c>
      <c r="D181" s="99">
        <v>200</v>
      </c>
      <c r="E181" s="99">
        <v>200</v>
      </c>
      <c r="F181" s="99">
        <v>200</v>
      </c>
      <c r="G181" s="104">
        <f>F181/E181*100</f>
        <v>100</v>
      </c>
      <c r="H181" s="302"/>
      <c r="I181" s="99"/>
      <c r="J181" s="99"/>
      <c r="K181" s="99"/>
      <c r="L181" s="1"/>
      <c r="M181" s="1"/>
    </row>
    <row r="182" spans="1:13" ht="15.75" customHeight="1">
      <c r="A182" s="346"/>
      <c r="B182" s="174">
        <v>4210</v>
      </c>
      <c r="C182" s="18" t="s">
        <v>17</v>
      </c>
      <c r="D182" s="106"/>
      <c r="E182" s="106"/>
      <c r="F182" s="106"/>
      <c r="G182" s="104"/>
      <c r="H182" s="108">
        <v>7300</v>
      </c>
      <c r="I182" s="106">
        <v>7300</v>
      </c>
      <c r="J182" s="106">
        <v>7105.86</v>
      </c>
      <c r="K182" s="106">
        <f t="shared" si="7"/>
        <v>97.34054794520549</v>
      </c>
      <c r="L182" s="1"/>
      <c r="M182" s="1"/>
    </row>
    <row r="183" spans="1:13" ht="15.75" customHeight="1">
      <c r="A183" s="346"/>
      <c r="B183" s="192">
        <v>4300</v>
      </c>
      <c r="C183" s="51" t="s">
        <v>5</v>
      </c>
      <c r="D183" s="98"/>
      <c r="E183" s="98"/>
      <c r="F183" s="98"/>
      <c r="G183" s="158"/>
      <c r="H183" s="183">
        <v>0</v>
      </c>
      <c r="I183" s="98">
        <v>1500</v>
      </c>
      <c r="J183" s="98">
        <v>596.84</v>
      </c>
      <c r="K183" s="98">
        <f>J183/I183*100</f>
        <v>39.78933333333334</v>
      </c>
      <c r="L183" s="1"/>
      <c r="M183" s="1"/>
    </row>
    <row r="184" spans="1:13" ht="16.5" customHeight="1" thickBot="1">
      <c r="A184" s="347"/>
      <c r="B184" s="174">
        <v>4410</v>
      </c>
      <c r="C184" s="28" t="s">
        <v>53</v>
      </c>
      <c r="D184" s="106"/>
      <c r="E184" s="106"/>
      <c r="F184" s="106"/>
      <c r="G184" s="104"/>
      <c r="H184" s="108">
        <v>1500</v>
      </c>
      <c r="I184" s="106">
        <v>0</v>
      </c>
      <c r="J184" s="106">
        <v>0</v>
      </c>
      <c r="K184" s="106"/>
      <c r="L184" s="1"/>
      <c r="M184" s="1"/>
    </row>
    <row r="185" spans="1:13" ht="27.75" customHeight="1" thickBot="1">
      <c r="A185" s="8">
        <v>754</v>
      </c>
      <c r="B185" s="8"/>
      <c r="C185" s="125" t="s">
        <v>68</v>
      </c>
      <c r="D185" s="101">
        <f>SUM(D186+D190+D194)</f>
        <v>1000</v>
      </c>
      <c r="E185" s="101">
        <f>SUM(E186+E190+E194)</f>
        <v>1000</v>
      </c>
      <c r="F185" s="101">
        <f>SUM(F186+F190+F194)</f>
        <v>1000</v>
      </c>
      <c r="G185" s="102">
        <f>F185/E185*100</f>
        <v>100</v>
      </c>
      <c r="H185" s="102">
        <f>SUM(H186+H190+H194)</f>
        <v>98400</v>
      </c>
      <c r="I185" s="102">
        <f>SUM(I186+I190+I194)</f>
        <v>97400</v>
      </c>
      <c r="J185" s="102">
        <f>SUM(J186+J190+J194)</f>
        <v>86645.97999999998</v>
      </c>
      <c r="K185" s="102">
        <f aca="true" t="shared" si="9" ref="K185:K197">J185/I185*100</f>
        <v>88.9589117043121</v>
      </c>
      <c r="L185" s="1"/>
      <c r="M185" s="1"/>
    </row>
    <row r="186" spans="1:13" ht="16.5" customHeight="1">
      <c r="A186" s="22">
        <v>75412</v>
      </c>
      <c r="B186" s="23"/>
      <c r="C186" s="24" t="s">
        <v>69</v>
      </c>
      <c r="D186" s="99"/>
      <c r="E186" s="99"/>
      <c r="F186" s="99"/>
      <c r="G186" s="104"/>
      <c r="H186" s="109">
        <f>SUM(H187:H189)</f>
        <v>70000</v>
      </c>
      <c r="I186" s="99">
        <f>SUM(I187:I189)</f>
        <v>74000</v>
      </c>
      <c r="J186" s="99">
        <f>SUM(J187:J189)</f>
        <v>65379.079999999994</v>
      </c>
      <c r="K186" s="99">
        <f t="shared" si="9"/>
        <v>88.3501081081081</v>
      </c>
      <c r="L186" s="1"/>
      <c r="M186" s="1"/>
    </row>
    <row r="187" spans="1:13" ht="39.75" customHeight="1">
      <c r="A187" s="188"/>
      <c r="B187" s="27">
        <v>2820</v>
      </c>
      <c r="C187" s="28" t="s">
        <v>28</v>
      </c>
      <c r="D187" s="106"/>
      <c r="E187" s="106"/>
      <c r="F187" s="106"/>
      <c r="G187" s="104"/>
      <c r="H187" s="183">
        <v>67000</v>
      </c>
      <c r="I187" s="183">
        <v>67000</v>
      </c>
      <c r="J187" s="98">
        <v>63299.88</v>
      </c>
      <c r="K187" s="98">
        <f t="shared" si="9"/>
        <v>94.47743283582089</v>
      </c>
      <c r="L187" s="1"/>
      <c r="M187" s="1"/>
    </row>
    <row r="188" spans="1:13" ht="17.25" customHeight="1">
      <c r="A188" s="153"/>
      <c r="B188" s="27">
        <v>3020</v>
      </c>
      <c r="C188" s="65" t="s">
        <v>195</v>
      </c>
      <c r="D188" s="106"/>
      <c r="E188" s="106"/>
      <c r="F188" s="106"/>
      <c r="G188" s="104"/>
      <c r="H188" s="108">
        <v>3000</v>
      </c>
      <c r="I188" s="106">
        <v>0</v>
      </c>
      <c r="J188" s="106">
        <v>0</v>
      </c>
      <c r="K188" s="106"/>
      <c r="L188" s="1"/>
      <c r="M188" s="1"/>
    </row>
    <row r="189" spans="1:13" ht="18" customHeight="1">
      <c r="A189" s="154"/>
      <c r="B189" s="83">
        <v>3030</v>
      </c>
      <c r="C189" s="18" t="s">
        <v>192</v>
      </c>
      <c r="D189" s="107"/>
      <c r="E189" s="107"/>
      <c r="F189" s="107"/>
      <c r="G189" s="122"/>
      <c r="H189" s="108">
        <v>0</v>
      </c>
      <c r="I189" s="106">
        <v>7000</v>
      </c>
      <c r="J189" s="106">
        <v>2079.2</v>
      </c>
      <c r="K189" s="106">
        <f t="shared" si="9"/>
        <v>29.70285714285714</v>
      </c>
      <c r="L189" s="1"/>
      <c r="M189" s="1"/>
    </row>
    <row r="190" spans="1:13" ht="15.75" customHeight="1">
      <c r="A190" s="22">
        <v>75414</v>
      </c>
      <c r="B190" s="22"/>
      <c r="C190" s="24" t="s">
        <v>70</v>
      </c>
      <c r="D190" s="99">
        <f>SUM(D191:D193)</f>
        <v>1000</v>
      </c>
      <c r="E190" s="99">
        <f aca="true" t="shared" si="10" ref="E190:J190">SUM(E191:E193)</f>
        <v>1000</v>
      </c>
      <c r="F190" s="99">
        <f t="shared" si="10"/>
        <v>1000</v>
      </c>
      <c r="G190" s="104">
        <f>F190/E190*100</f>
        <v>100</v>
      </c>
      <c r="H190" s="109">
        <f t="shared" si="10"/>
        <v>7000</v>
      </c>
      <c r="I190" s="99">
        <f t="shared" si="10"/>
        <v>7000</v>
      </c>
      <c r="J190" s="99">
        <f t="shared" si="10"/>
        <v>7000</v>
      </c>
      <c r="K190" s="106">
        <f t="shared" si="9"/>
        <v>100</v>
      </c>
      <c r="L190" s="1"/>
      <c r="M190" s="1"/>
    </row>
    <row r="191" spans="1:13" ht="50.25" customHeight="1">
      <c r="A191" s="188"/>
      <c r="B191" s="18">
        <v>2010</v>
      </c>
      <c r="C191" s="65" t="s">
        <v>10</v>
      </c>
      <c r="D191" s="106">
        <v>1000</v>
      </c>
      <c r="E191" s="106">
        <v>1000</v>
      </c>
      <c r="F191" s="106">
        <v>1000</v>
      </c>
      <c r="G191" s="120">
        <f>F191/E191*100</f>
        <v>100</v>
      </c>
      <c r="H191" s="108"/>
      <c r="I191" s="106"/>
      <c r="J191" s="106"/>
      <c r="K191" s="106"/>
      <c r="L191" s="1"/>
      <c r="M191" s="1"/>
    </row>
    <row r="192" spans="1:13" ht="17.25" customHeight="1">
      <c r="A192" s="153"/>
      <c r="B192" s="27">
        <v>4210</v>
      </c>
      <c r="C192" s="75" t="s">
        <v>17</v>
      </c>
      <c r="D192" s="106"/>
      <c r="E192" s="106"/>
      <c r="F192" s="106"/>
      <c r="G192" s="104"/>
      <c r="H192" s="108">
        <v>4500</v>
      </c>
      <c r="I192" s="108">
        <v>4500</v>
      </c>
      <c r="J192" s="108">
        <v>4500</v>
      </c>
      <c r="K192" s="106">
        <f t="shared" si="9"/>
        <v>100</v>
      </c>
      <c r="L192" s="1"/>
      <c r="M192" s="1"/>
    </row>
    <row r="193" spans="1:13" ht="18.75" customHeight="1">
      <c r="A193" s="154"/>
      <c r="B193" s="27">
        <v>4300</v>
      </c>
      <c r="C193" s="75" t="s">
        <v>5</v>
      </c>
      <c r="D193" s="106"/>
      <c r="E193" s="106"/>
      <c r="F193" s="106"/>
      <c r="G193" s="104"/>
      <c r="H193" s="108">
        <v>2500</v>
      </c>
      <c r="I193" s="108">
        <v>2500</v>
      </c>
      <c r="J193" s="108">
        <v>2500</v>
      </c>
      <c r="K193" s="106">
        <f t="shared" si="9"/>
        <v>100</v>
      </c>
      <c r="L193" s="1"/>
      <c r="M193" s="1"/>
    </row>
    <row r="194" spans="1:13" ht="17.25" customHeight="1">
      <c r="A194" s="92">
        <v>75495</v>
      </c>
      <c r="B194" s="93"/>
      <c r="C194" s="118" t="s">
        <v>9</v>
      </c>
      <c r="D194" s="141"/>
      <c r="E194" s="141"/>
      <c r="F194" s="141"/>
      <c r="G194" s="158"/>
      <c r="H194" s="182">
        <f>SUM(H195:H196)</f>
        <v>21400</v>
      </c>
      <c r="I194" s="182">
        <f>SUM(I195:I196)</f>
        <v>16400</v>
      </c>
      <c r="J194" s="182">
        <f>SUM(J195:J196)</f>
        <v>14266.9</v>
      </c>
      <c r="K194" s="106">
        <f t="shared" si="9"/>
        <v>86.99329268292682</v>
      </c>
      <c r="L194" s="1"/>
      <c r="M194" s="1"/>
    </row>
    <row r="195" spans="1:13" ht="18.75" customHeight="1">
      <c r="A195" s="49"/>
      <c r="B195" s="174">
        <v>4430</v>
      </c>
      <c r="C195" s="28" t="s">
        <v>11</v>
      </c>
      <c r="D195" s="108"/>
      <c r="E195" s="106"/>
      <c r="F195" s="106"/>
      <c r="G195" s="120"/>
      <c r="H195" s="108">
        <v>1400</v>
      </c>
      <c r="I195" s="106">
        <v>1400</v>
      </c>
      <c r="J195" s="106">
        <v>700</v>
      </c>
      <c r="K195" s="106">
        <f t="shared" si="9"/>
        <v>50</v>
      </c>
      <c r="L195" s="1"/>
      <c r="M195" s="1"/>
    </row>
    <row r="196" spans="1:13" ht="18.75" customHeight="1" thickBot="1">
      <c r="A196" s="223"/>
      <c r="B196" s="224">
        <v>6050</v>
      </c>
      <c r="C196" s="123" t="s">
        <v>24</v>
      </c>
      <c r="D196" s="252"/>
      <c r="E196" s="260"/>
      <c r="F196" s="260"/>
      <c r="G196" s="249"/>
      <c r="H196" s="261">
        <v>20000</v>
      </c>
      <c r="I196" s="260">
        <v>15000</v>
      </c>
      <c r="J196" s="260">
        <v>13566.9</v>
      </c>
      <c r="K196" s="98">
        <f t="shared" si="9"/>
        <v>90.446</v>
      </c>
      <c r="L196" s="1"/>
      <c r="M196" s="1"/>
    </row>
    <row r="197" spans="1:13" ht="66.75" customHeight="1" thickBot="1">
      <c r="A197" s="58">
        <v>756</v>
      </c>
      <c r="B197" s="52"/>
      <c r="C197" s="88" t="s">
        <v>71</v>
      </c>
      <c r="D197" s="101">
        <f>SUM(D201+D203+D210+D230+D233+D224)</f>
        <v>6204217</v>
      </c>
      <c r="E197" s="101">
        <f>SUM(E201+E203+E210+E230+E233+E224)</f>
        <v>5949351</v>
      </c>
      <c r="F197" s="101">
        <f>SUM(F201+F203+F210+F230+F233+F224)</f>
        <v>6051801.6</v>
      </c>
      <c r="G197" s="102">
        <f>F197/E197*100</f>
        <v>101.72204665685382</v>
      </c>
      <c r="H197" s="101">
        <f>SUM(H201+H203+H210+H230+H233+H224)</f>
        <v>12500</v>
      </c>
      <c r="I197" s="101">
        <f>SUM(I201+I203+I210+I230+I233+I224)</f>
        <v>32500</v>
      </c>
      <c r="J197" s="101">
        <f>SUM(J201+J203+J210+J230+J233+J224)</f>
        <v>21171.17</v>
      </c>
      <c r="K197" s="105">
        <f t="shared" si="9"/>
        <v>65.14206153846153</v>
      </c>
      <c r="L197" s="1"/>
      <c r="M197" s="1"/>
    </row>
    <row r="198" spans="1:13" ht="6" customHeight="1" thickBot="1">
      <c r="A198" s="306"/>
      <c r="B198" s="307"/>
      <c r="C198" s="308"/>
      <c r="D198" s="305"/>
      <c r="E198" s="305"/>
      <c r="F198" s="305"/>
      <c r="G198" s="305"/>
      <c r="H198" s="305"/>
      <c r="I198" s="305"/>
      <c r="J198" s="305"/>
      <c r="K198" s="305"/>
      <c r="L198" s="1"/>
      <c r="M198" s="1"/>
    </row>
    <row r="199" spans="1:13" ht="17.25" customHeight="1" thickBot="1">
      <c r="A199" s="355" t="s">
        <v>0</v>
      </c>
      <c r="B199" s="357" t="s">
        <v>1</v>
      </c>
      <c r="C199" s="357" t="s">
        <v>2</v>
      </c>
      <c r="D199" s="340" t="s">
        <v>147</v>
      </c>
      <c r="E199" s="341"/>
      <c r="F199" s="341"/>
      <c r="G199" s="342"/>
      <c r="H199" s="343" t="s">
        <v>149</v>
      </c>
      <c r="I199" s="344"/>
      <c r="J199" s="344"/>
      <c r="K199" s="345"/>
      <c r="L199" s="1"/>
      <c r="M199" s="1"/>
    </row>
    <row r="200" spans="1:13" ht="25.5" customHeight="1" thickBot="1">
      <c r="A200" s="356"/>
      <c r="B200" s="358"/>
      <c r="C200" s="358"/>
      <c r="D200" s="4" t="s">
        <v>187</v>
      </c>
      <c r="E200" s="5" t="s">
        <v>208</v>
      </c>
      <c r="F200" s="290" t="s">
        <v>148</v>
      </c>
      <c r="G200" s="5" t="s">
        <v>188</v>
      </c>
      <c r="H200" s="5" t="s">
        <v>187</v>
      </c>
      <c r="I200" s="6" t="s">
        <v>208</v>
      </c>
      <c r="J200" s="7" t="s">
        <v>148</v>
      </c>
      <c r="K200" s="5" t="s">
        <v>188</v>
      </c>
      <c r="L200" s="1"/>
      <c r="M200" s="1"/>
    </row>
    <row r="201" spans="1:13" ht="20.25" customHeight="1">
      <c r="A201" s="41">
        <v>75601</v>
      </c>
      <c r="B201" s="41"/>
      <c r="C201" s="100" t="s">
        <v>72</v>
      </c>
      <c r="D201" s="112">
        <f>SUM(D202)</f>
        <v>650</v>
      </c>
      <c r="E201" s="112">
        <f>SUM(E202)</f>
        <v>650</v>
      </c>
      <c r="F201" s="112">
        <f>SUM(F202)</f>
        <v>1740.86</v>
      </c>
      <c r="G201" s="122">
        <f>F201/E201*100</f>
        <v>267.82461538461536</v>
      </c>
      <c r="H201" s="43"/>
      <c r="I201" s="13"/>
      <c r="J201" s="13"/>
      <c r="K201" s="13"/>
      <c r="L201" s="1"/>
      <c r="M201" s="1"/>
    </row>
    <row r="202" spans="1:13" ht="29.25" customHeight="1">
      <c r="A202" s="55"/>
      <c r="B202" s="18" t="s">
        <v>73</v>
      </c>
      <c r="C202" s="65" t="s">
        <v>74</v>
      </c>
      <c r="D202" s="106">
        <v>650</v>
      </c>
      <c r="E202" s="106">
        <v>650</v>
      </c>
      <c r="F202" s="106">
        <v>1740.86</v>
      </c>
      <c r="G202" s="120">
        <f>F202/E202*100</f>
        <v>267.82461538461536</v>
      </c>
      <c r="H202" s="21"/>
      <c r="I202" s="19"/>
      <c r="J202" s="19"/>
      <c r="K202" s="19"/>
      <c r="L202" s="1"/>
      <c r="M202" s="1"/>
    </row>
    <row r="203" spans="1:13" ht="51" customHeight="1">
      <c r="A203" s="197">
        <v>75615</v>
      </c>
      <c r="B203" s="24"/>
      <c r="C203" s="68" t="s">
        <v>77</v>
      </c>
      <c r="D203" s="99">
        <f>SUM(D204:D209)</f>
        <v>2230636</v>
      </c>
      <c r="E203" s="99">
        <f>SUM(E204:E209)</f>
        <v>2248636</v>
      </c>
      <c r="F203" s="99">
        <f>SUM(F204:F209)</f>
        <v>2298673.2399999998</v>
      </c>
      <c r="G203" s="120">
        <f aca="true" t="shared" si="11" ref="G203:G209">F203/E203*100</f>
        <v>102.22522631497493</v>
      </c>
      <c r="H203" s="26"/>
      <c r="I203" s="25"/>
      <c r="J203" s="25"/>
      <c r="K203" s="25"/>
      <c r="L203" s="1"/>
      <c r="M203" s="1"/>
    </row>
    <row r="204" spans="1:13" ht="14.25">
      <c r="A204" s="85"/>
      <c r="B204" s="190" t="s">
        <v>78</v>
      </c>
      <c r="C204" s="75" t="s">
        <v>79</v>
      </c>
      <c r="D204" s="106">
        <v>2113074</v>
      </c>
      <c r="E204" s="106">
        <v>2113074</v>
      </c>
      <c r="F204" s="106">
        <v>2151548.84</v>
      </c>
      <c r="G204" s="120">
        <f t="shared" si="11"/>
        <v>101.82079946088021</v>
      </c>
      <c r="H204" s="21"/>
      <c r="I204" s="19"/>
      <c r="J204" s="19"/>
      <c r="K204" s="19"/>
      <c r="L204" s="1"/>
      <c r="M204" s="1"/>
    </row>
    <row r="205" spans="1:13" ht="16.5" customHeight="1">
      <c r="A205" s="115"/>
      <c r="B205" s="225" t="s">
        <v>80</v>
      </c>
      <c r="C205" s="184" t="s">
        <v>81</v>
      </c>
      <c r="D205" s="107">
        <v>95205</v>
      </c>
      <c r="E205" s="107">
        <v>95205</v>
      </c>
      <c r="F205" s="107">
        <v>94690.5</v>
      </c>
      <c r="G205" s="110">
        <f t="shared" si="11"/>
        <v>99.45958720655427</v>
      </c>
      <c r="H205" s="47"/>
      <c r="I205" s="46"/>
      <c r="J205" s="46"/>
      <c r="K205" s="46"/>
      <c r="L205" s="1"/>
      <c r="M205" s="1"/>
    </row>
    <row r="206" spans="1:13" ht="15" customHeight="1">
      <c r="A206" s="303"/>
      <c r="B206" s="17" t="s">
        <v>151</v>
      </c>
      <c r="C206" s="75" t="s">
        <v>150</v>
      </c>
      <c r="D206" s="106">
        <v>1025</v>
      </c>
      <c r="E206" s="106">
        <v>1025</v>
      </c>
      <c r="F206" s="106">
        <v>1038.92</v>
      </c>
      <c r="G206" s="120">
        <f t="shared" si="11"/>
        <v>101.35804878048782</v>
      </c>
      <c r="H206" s="21"/>
      <c r="I206" s="19"/>
      <c r="J206" s="19"/>
      <c r="K206" s="19"/>
      <c r="L206" s="1"/>
      <c r="M206" s="1"/>
    </row>
    <row r="207" spans="1:13" ht="15.75" customHeight="1">
      <c r="A207" s="240"/>
      <c r="B207" s="18" t="s">
        <v>82</v>
      </c>
      <c r="C207" s="75" t="s">
        <v>83</v>
      </c>
      <c r="D207" s="106">
        <v>2352</v>
      </c>
      <c r="E207" s="106">
        <v>2352</v>
      </c>
      <c r="F207" s="106">
        <v>905</v>
      </c>
      <c r="G207" s="120">
        <f t="shared" si="11"/>
        <v>38.47789115646258</v>
      </c>
      <c r="H207" s="21"/>
      <c r="I207" s="19"/>
      <c r="J207" s="19"/>
      <c r="K207" s="19"/>
      <c r="L207" s="1"/>
      <c r="M207" s="1"/>
    </row>
    <row r="208" spans="1:13" ht="17.25" customHeight="1">
      <c r="A208" s="240"/>
      <c r="B208" s="18" t="s">
        <v>84</v>
      </c>
      <c r="C208" s="75" t="s">
        <v>85</v>
      </c>
      <c r="D208" s="106">
        <v>100</v>
      </c>
      <c r="E208" s="106">
        <v>100</v>
      </c>
      <c r="F208" s="106">
        <v>4983</v>
      </c>
      <c r="G208" s="120">
        <f t="shared" si="11"/>
        <v>4983</v>
      </c>
      <c r="H208" s="21"/>
      <c r="I208" s="19"/>
      <c r="J208" s="19"/>
      <c r="K208" s="19"/>
      <c r="L208" s="1"/>
      <c r="M208" s="1"/>
    </row>
    <row r="209" spans="1:13" ht="29.25" customHeight="1">
      <c r="A209" s="241"/>
      <c r="B209" s="18" t="s">
        <v>75</v>
      </c>
      <c r="C209" s="84" t="s">
        <v>76</v>
      </c>
      <c r="D209" s="106">
        <v>18880</v>
      </c>
      <c r="E209" s="106">
        <v>36880</v>
      </c>
      <c r="F209" s="106">
        <v>45506.98</v>
      </c>
      <c r="G209" s="120">
        <f t="shared" si="11"/>
        <v>123.39202819956616</v>
      </c>
      <c r="H209" s="21"/>
      <c r="I209" s="19"/>
      <c r="J209" s="19"/>
      <c r="K209" s="19"/>
      <c r="L209" s="1"/>
      <c r="M209" s="1"/>
    </row>
    <row r="210" spans="1:13" ht="53.25" customHeight="1">
      <c r="A210" s="22">
        <v>75616</v>
      </c>
      <c r="B210" s="23"/>
      <c r="C210" s="82" t="s">
        <v>86</v>
      </c>
      <c r="D210" s="99">
        <f>SUM(D211:D220)</f>
        <v>1352521</v>
      </c>
      <c r="E210" s="99">
        <f>SUM(E211:E220)</f>
        <v>1434155</v>
      </c>
      <c r="F210" s="99">
        <f>SUM(F211:F220)</f>
        <v>1447097.4600000002</v>
      </c>
      <c r="G210" s="104">
        <f>F210/E210*100</f>
        <v>100.90244499374197</v>
      </c>
      <c r="H210" s="26"/>
      <c r="I210" s="25"/>
      <c r="J210" s="25"/>
      <c r="K210" s="25"/>
      <c r="L210" s="1"/>
      <c r="M210" s="1"/>
    </row>
    <row r="211" spans="1:13" ht="16.5" customHeight="1">
      <c r="A211" s="188"/>
      <c r="B211" s="18" t="s">
        <v>78</v>
      </c>
      <c r="C211" s="75" t="s">
        <v>79</v>
      </c>
      <c r="D211" s="106">
        <v>1109476</v>
      </c>
      <c r="E211" s="106">
        <v>1109476</v>
      </c>
      <c r="F211" s="106">
        <v>1121335.53</v>
      </c>
      <c r="G211" s="120">
        <f aca="true" t="shared" si="12" ref="G211:G232">F211/E211*100</f>
        <v>101.06893073847473</v>
      </c>
      <c r="H211" s="21"/>
      <c r="I211" s="19"/>
      <c r="J211" s="19"/>
      <c r="K211" s="19"/>
      <c r="L211" s="1"/>
      <c r="M211" s="1"/>
    </row>
    <row r="212" spans="1:13" ht="17.25" customHeight="1">
      <c r="A212" s="153"/>
      <c r="B212" s="18" t="s">
        <v>80</v>
      </c>
      <c r="C212" s="75" t="s">
        <v>81</v>
      </c>
      <c r="D212" s="106">
        <v>82616</v>
      </c>
      <c r="E212" s="106">
        <v>82616</v>
      </c>
      <c r="F212" s="106">
        <v>74937.26</v>
      </c>
      <c r="G212" s="120">
        <f t="shared" si="12"/>
        <v>90.70550498692747</v>
      </c>
      <c r="H212" s="21"/>
      <c r="I212" s="19"/>
      <c r="J212" s="19"/>
      <c r="K212" s="19"/>
      <c r="L212" s="1"/>
      <c r="M212" s="1"/>
    </row>
    <row r="213" spans="1:13" ht="18.75" customHeight="1">
      <c r="A213" s="153"/>
      <c r="B213" s="17" t="s">
        <v>151</v>
      </c>
      <c r="C213" s="75" t="s">
        <v>150</v>
      </c>
      <c r="D213" s="106">
        <v>22</v>
      </c>
      <c r="E213" s="106">
        <v>22</v>
      </c>
      <c r="F213" s="106">
        <v>16</v>
      </c>
      <c r="G213" s="120">
        <f t="shared" si="12"/>
        <v>72.72727272727273</v>
      </c>
      <c r="H213" s="21"/>
      <c r="I213" s="19"/>
      <c r="J213" s="19"/>
      <c r="K213" s="19"/>
      <c r="L213" s="1"/>
      <c r="M213" s="1"/>
    </row>
    <row r="214" spans="1:13" ht="17.25" customHeight="1">
      <c r="A214" s="153"/>
      <c r="B214" s="18" t="s">
        <v>82</v>
      </c>
      <c r="C214" s="75" t="s">
        <v>83</v>
      </c>
      <c r="D214" s="106">
        <v>94339</v>
      </c>
      <c r="E214" s="106">
        <v>94339</v>
      </c>
      <c r="F214" s="106">
        <v>82758.59</v>
      </c>
      <c r="G214" s="120">
        <f t="shared" si="12"/>
        <v>87.72468438291693</v>
      </c>
      <c r="H214" s="21"/>
      <c r="I214" s="19"/>
      <c r="J214" s="19"/>
      <c r="K214" s="19"/>
      <c r="L214" s="1"/>
      <c r="M214" s="1"/>
    </row>
    <row r="215" spans="1:13" ht="17.25" customHeight="1">
      <c r="A215" s="153"/>
      <c r="B215" s="18" t="s">
        <v>87</v>
      </c>
      <c r="C215" s="75" t="s">
        <v>88</v>
      </c>
      <c r="D215" s="106">
        <v>2000</v>
      </c>
      <c r="E215" s="106">
        <v>2000</v>
      </c>
      <c r="F215" s="106">
        <v>5044.05</v>
      </c>
      <c r="G215" s="120">
        <f t="shared" si="12"/>
        <v>252.20250000000001</v>
      </c>
      <c r="H215" s="21"/>
      <c r="I215" s="19"/>
      <c r="J215" s="19"/>
      <c r="K215" s="19"/>
      <c r="L215" s="1"/>
      <c r="M215" s="1"/>
    </row>
    <row r="216" spans="1:13" ht="18" customHeight="1">
      <c r="A216" s="153"/>
      <c r="B216" s="18" t="s">
        <v>89</v>
      </c>
      <c r="C216" s="75" t="s">
        <v>90</v>
      </c>
      <c r="D216" s="106">
        <v>5166</v>
      </c>
      <c r="E216" s="106">
        <v>5166</v>
      </c>
      <c r="F216" s="106">
        <v>4061.65</v>
      </c>
      <c r="G216" s="120">
        <f t="shared" si="12"/>
        <v>78.62272551296941</v>
      </c>
      <c r="H216" s="21"/>
      <c r="I216" s="19"/>
      <c r="J216" s="19"/>
      <c r="K216" s="19"/>
      <c r="L216" s="1"/>
      <c r="M216" s="1"/>
    </row>
    <row r="217" spans="1:13" ht="16.5" customHeight="1">
      <c r="A217" s="153"/>
      <c r="B217" s="18" t="s">
        <v>91</v>
      </c>
      <c r="C217" s="75" t="s">
        <v>92</v>
      </c>
      <c r="D217" s="106">
        <v>2000</v>
      </c>
      <c r="E217" s="106">
        <v>2000</v>
      </c>
      <c r="F217" s="106">
        <v>2169.6</v>
      </c>
      <c r="G217" s="120">
        <f t="shared" si="12"/>
        <v>108.48</v>
      </c>
      <c r="H217" s="21"/>
      <c r="I217" s="19"/>
      <c r="J217" s="19"/>
      <c r="K217" s="19"/>
      <c r="L217" s="1"/>
      <c r="M217" s="1"/>
    </row>
    <row r="218" spans="1:13" ht="16.5" customHeight="1">
      <c r="A218" s="153"/>
      <c r="B218" s="18" t="s">
        <v>84</v>
      </c>
      <c r="C218" s="75" t="s">
        <v>85</v>
      </c>
      <c r="D218" s="106">
        <v>44902</v>
      </c>
      <c r="E218" s="106">
        <v>118536</v>
      </c>
      <c r="F218" s="106">
        <v>123603.79</v>
      </c>
      <c r="G218" s="120">
        <f t="shared" si="12"/>
        <v>104.27531720321252</v>
      </c>
      <c r="H218" s="21"/>
      <c r="I218" s="19"/>
      <c r="J218" s="19"/>
      <c r="K218" s="19"/>
      <c r="L218" s="1"/>
      <c r="M218" s="1"/>
    </row>
    <row r="219" spans="1:13" ht="17.25" customHeight="1">
      <c r="A219" s="153"/>
      <c r="B219" s="17" t="s">
        <v>37</v>
      </c>
      <c r="C219" s="75" t="s">
        <v>38</v>
      </c>
      <c r="D219" s="106"/>
      <c r="E219" s="106">
        <v>0</v>
      </c>
      <c r="F219" s="106">
        <v>3464.4</v>
      </c>
      <c r="G219" s="120"/>
      <c r="H219" s="21"/>
      <c r="I219" s="19"/>
      <c r="J219" s="19"/>
      <c r="K219" s="19"/>
      <c r="L219" s="1"/>
      <c r="M219" s="1"/>
    </row>
    <row r="220" spans="1:13" ht="27" customHeight="1">
      <c r="A220" s="154"/>
      <c r="B220" s="18" t="s">
        <v>75</v>
      </c>
      <c r="C220" s="65" t="s">
        <v>76</v>
      </c>
      <c r="D220" s="106">
        <v>12000</v>
      </c>
      <c r="E220" s="106">
        <v>20000</v>
      </c>
      <c r="F220" s="106">
        <v>29706.59</v>
      </c>
      <c r="G220" s="120">
        <f t="shared" si="12"/>
        <v>148.53295</v>
      </c>
      <c r="H220" s="21"/>
      <c r="I220" s="19"/>
      <c r="J220" s="19"/>
      <c r="K220" s="19"/>
      <c r="L220" s="1"/>
      <c r="M220" s="1"/>
    </row>
    <row r="221" spans="1:13" ht="4.5" customHeight="1" thickBot="1">
      <c r="A221" s="212"/>
      <c r="B221" s="203"/>
      <c r="C221" s="212"/>
      <c r="D221" s="149"/>
      <c r="E221" s="149"/>
      <c r="F221" s="149"/>
      <c r="G221" s="148"/>
      <c r="H221" s="196"/>
      <c r="I221" s="196"/>
      <c r="J221" s="196"/>
      <c r="K221" s="196"/>
      <c r="L221" s="1"/>
      <c r="M221" s="1"/>
    </row>
    <row r="222" spans="1:13" ht="14.25" customHeight="1" thickBot="1">
      <c r="A222" s="355" t="s">
        <v>0</v>
      </c>
      <c r="B222" s="357" t="s">
        <v>1</v>
      </c>
      <c r="C222" s="357" t="s">
        <v>2</v>
      </c>
      <c r="D222" s="340" t="s">
        <v>147</v>
      </c>
      <c r="E222" s="341"/>
      <c r="F222" s="341"/>
      <c r="G222" s="342"/>
      <c r="H222" s="343" t="s">
        <v>149</v>
      </c>
      <c r="I222" s="344"/>
      <c r="J222" s="344"/>
      <c r="K222" s="345"/>
      <c r="L222" s="1"/>
      <c r="M222" s="1"/>
    </row>
    <row r="223" spans="1:13" ht="26.25" customHeight="1" thickBot="1">
      <c r="A223" s="356"/>
      <c r="B223" s="358"/>
      <c r="C223" s="358"/>
      <c r="D223" s="4" t="s">
        <v>187</v>
      </c>
      <c r="E223" s="5" t="s">
        <v>208</v>
      </c>
      <c r="F223" s="290" t="s">
        <v>148</v>
      </c>
      <c r="G223" s="5" t="s">
        <v>188</v>
      </c>
      <c r="H223" s="5" t="s">
        <v>187</v>
      </c>
      <c r="I223" s="6" t="s">
        <v>208</v>
      </c>
      <c r="J223" s="7" t="s">
        <v>148</v>
      </c>
      <c r="K223" s="5" t="s">
        <v>188</v>
      </c>
      <c r="L223" s="1"/>
      <c r="M223" s="1"/>
    </row>
    <row r="224" spans="1:13" ht="38.25" customHeight="1">
      <c r="A224" s="311">
        <v>75618</v>
      </c>
      <c r="B224" s="286"/>
      <c r="C224" s="312" t="s">
        <v>236</v>
      </c>
      <c r="D224" s="313">
        <f>SUM(D225:D229)</f>
        <v>805000</v>
      </c>
      <c r="E224" s="313">
        <f>SUM(E225:E229)</f>
        <v>450500</v>
      </c>
      <c r="F224" s="313">
        <f>SUM(F225:F229)</f>
        <v>444992.35</v>
      </c>
      <c r="G224" s="104">
        <f t="shared" si="12"/>
        <v>98.77743618201997</v>
      </c>
      <c r="H224" s="335"/>
      <c r="I224" s="313"/>
      <c r="J224" s="313"/>
      <c r="K224" s="313"/>
      <c r="L224" s="1"/>
      <c r="M224" s="1"/>
    </row>
    <row r="225" spans="1:13" ht="12.75" customHeight="1">
      <c r="A225" s="34"/>
      <c r="B225" s="18" t="s">
        <v>93</v>
      </c>
      <c r="C225" s="75" t="s">
        <v>94</v>
      </c>
      <c r="D225" s="106">
        <v>15000</v>
      </c>
      <c r="E225" s="106">
        <v>15000</v>
      </c>
      <c r="F225" s="106">
        <v>14043.2</v>
      </c>
      <c r="G225" s="120">
        <f t="shared" si="12"/>
        <v>93.62133333333334</v>
      </c>
      <c r="H225" s="21"/>
      <c r="I225" s="19"/>
      <c r="J225" s="19"/>
      <c r="K225" s="19"/>
      <c r="L225" s="1"/>
      <c r="M225" s="1"/>
    </row>
    <row r="226" spans="1:13" ht="14.25" customHeight="1">
      <c r="A226" s="346"/>
      <c r="B226" s="17" t="s">
        <v>152</v>
      </c>
      <c r="C226" s="75" t="s">
        <v>153</v>
      </c>
      <c r="D226" s="106">
        <v>550000</v>
      </c>
      <c r="E226" s="106">
        <v>317000</v>
      </c>
      <c r="F226" s="106">
        <v>317496.68</v>
      </c>
      <c r="G226" s="120">
        <f t="shared" si="12"/>
        <v>100.15668138801261</v>
      </c>
      <c r="H226" s="21"/>
      <c r="I226" s="19"/>
      <c r="J226" s="19"/>
      <c r="K226" s="19"/>
      <c r="L226" s="1"/>
      <c r="M226" s="1"/>
    </row>
    <row r="227" spans="1:13" ht="18.75" customHeight="1">
      <c r="A227" s="346"/>
      <c r="B227" s="18" t="s">
        <v>95</v>
      </c>
      <c r="C227" s="65" t="s">
        <v>96</v>
      </c>
      <c r="D227" s="106">
        <v>95000</v>
      </c>
      <c r="E227" s="106">
        <v>95000</v>
      </c>
      <c r="F227" s="106">
        <v>94481.07</v>
      </c>
      <c r="G227" s="120">
        <f t="shared" si="12"/>
        <v>99.45375789473685</v>
      </c>
      <c r="H227" s="21"/>
      <c r="I227" s="19"/>
      <c r="J227" s="19"/>
      <c r="K227" s="19"/>
      <c r="L227" s="1"/>
      <c r="M227" s="1"/>
    </row>
    <row r="228" spans="1:13" ht="39" customHeight="1">
      <c r="A228" s="152"/>
      <c r="B228" s="18" t="s">
        <v>25</v>
      </c>
      <c r="C228" s="65" t="s">
        <v>26</v>
      </c>
      <c r="D228" s="106">
        <v>100000</v>
      </c>
      <c r="E228" s="106">
        <v>10000</v>
      </c>
      <c r="F228" s="106">
        <v>5541.35</v>
      </c>
      <c r="G228" s="120">
        <f t="shared" si="12"/>
        <v>55.413500000000006</v>
      </c>
      <c r="H228" s="21"/>
      <c r="I228" s="19"/>
      <c r="J228" s="19"/>
      <c r="K228" s="19"/>
      <c r="L228" s="1"/>
      <c r="M228" s="1"/>
    </row>
    <row r="229" spans="1:13" ht="24">
      <c r="A229" s="184"/>
      <c r="B229" s="17" t="s">
        <v>75</v>
      </c>
      <c r="C229" s="65" t="s">
        <v>76</v>
      </c>
      <c r="D229" s="106">
        <v>45000</v>
      </c>
      <c r="E229" s="106">
        <v>13500</v>
      </c>
      <c r="F229" s="106">
        <v>13430.05</v>
      </c>
      <c r="G229" s="120">
        <f t="shared" si="12"/>
        <v>99.48185185185184</v>
      </c>
      <c r="H229" s="21"/>
      <c r="I229" s="19"/>
      <c r="J229" s="19"/>
      <c r="K229" s="19"/>
      <c r="L229" s="1"/>
      <c r="M229" s="1"/>
    </row>
    <row r="230" spans="1:13" ht="24">
      <c r="A230" s="22">
        <v>75621</v>
      </c>
      <c r="B230" s="23"/>
      <c r="C230" s="82" t="s">
        <v>97</v>
      </c>
      <c r="D230" s="99">
        <f>SUM(D231:D232)</f>
        <v>1815410</v>
      </c>
      <c r="E230" s="99">
        <f>SUM(E231:E232)</f>
        <v>1815410</v>
      </c>
      <c r="F230" s="99">
        <f>SUM(F231:F232)</f>
        <v>1859297.69</v>
      </c>
      <c r="G230" s="104">
        <f t="shared" si="12"/>
        <v>102.41750844161925</v>
      </c>
      <c r="H230" s="26"/>
      <c r="I230" s="25"/>
      <c r="J230" s="25"/>
      <c r="K230" s="25"/>
      <c r="L230" s="1"/>
      <c r="M230" s="1"/>
    </row>
    <row r="231" spans="1:13" ht="15" customHeight="1">
      <c r="A231" s="372"/>
      <c r="B231" s="18" t="s">
        <v>98</v>
      </c>
      <c r="C231" s="75" t="s">
        <v>99</v>
      </c>
      <c r="D231" s="106">
        <v>1805410</v>
      </c>
      <c r="E231" s="106">
        <v>1805410</v>
      </c>
      <c r="F231" s="106">
        <v>1836194</v>
      </c>
      <c r="G231" s="120">
        <f t="shared" si="12"/>
        <v>101.7050974570873</v>
      </c>
      <c r="H231" s="108"/>
      <c r="I231" s="106"/>
      <c r="J231" s="106"/>
      <c r="K231" s="106"/>
      <c r="L231" s="1"/>
      <c r="M231" s="1"/>
    </row>
    <row r="232" spans="1:13" ht="13.5" customHeight="1">
      <c r="A232" s="373"/>
      <c r="B232" s="18" t="s">
        <v>100</v>
      </c>
      <c r="C232" s="75" t="s">
        <v>101</v>
      </c>
      <c r="D232" s="106">
        <v>10000</v>
      </c>
      <c r="E232" s="106">
        <v>10000</v>
      </c>
      <c r="F232" s="106">
        <v>23103.69</v>
      </c>
      <c r="G232" s="120">
        <f t="shared" si="12"/>
        <v>231.03689999999997</v>
      </c>
      <c r="H232" s="108"/>
      <c r="I232" s="106"/>
      <c r="J232" s="106"/>
      <c r="K232" s="106"/>
      <c r="L232" s="1"/>
      <c r="M232" s="1"/>
    </row>
    <row r="233" spans="1:13" ht="26.25" customHeight="1">
      <c r="A233" s="22">
        <v>75647</v>
      </c>
      <c r="B233" s="23"/>
      <c r="C233" s="82" t="s">
        <v>102</v>
      </c>
      <c r="D233" s="99"/>
      <c r="E233" s="99"/>
      <c r="F233" s="99"/>
      <c r="G233" s="104"/>
      <c r="H233" s="109">
        <f>SUM(H234:H235)</f>
        <v>12500</v>
      </c>
      <c r="I233" s="99">
        <f>SUM(I234:I235)</f>
        <v>32500</v>
      </c>
      <c r="J233" s="99">
        <f>SUM(J234:J235)</f>
        <v>21171.17</v>
      </c>
      <c r="K233" s="106">
        <f aca="true" t="shared" si="13" ref="K233:K239">J233/I233*100</f>
        <v>65.14206153846153</v>
      </c>
      <c r="L233" s="1"/>
      <c r="M233" s="1"/>
    </row>
    <row r="234" spans="1:13" ht="14.25" customHeight="1">
      <c r="A234" s="372"/>
      <c r="B234" s="27">
        <v>4100</v>
      </c>
      <c r="C234" s="65" t="s">
        <v>159</v>
      </c>
      <c r="D234" s="106"/>
      <c r="E234" s="106"/>
      <c r="F234" s="106"/>
      <c r="G234" s="120"/>
      <c r="H234" s="106">
        <v>2500</v>
      </c>
      <c r="I234" s="106">
        <v>2500</v>
      </c>
      <c r="J234" s="106">
        <v>1241.3</v>
      </c>
      <c r="K234" s="106">
        <f t="shared" si="13"/>
        <v>49.651999999999994</v>
      </c>
      <c r="L234" s="1"/>
      <c r="M234" s="1"/>
    </row>
    <row r="235" spans="1:13" ht="18.75" customHeight="1" thickBot="1">
      <c r="A235" s="381"/>
      <c r="B235" s="50">
        <v>4610</v>
      </c>
      <c r="C235" s="66" t="s">
        <v>33</v>
      </c>
      <c r="D235" s="98"/>
      <c r="E235" s="98"/>
      <c r="F235" s="98"/>
      <c r="G235" s="217"/>
      <c r="H235" s="98">
        <v>10000</v>
      </c>
      <c r="I235" s="98">
        <v>30000</v>
      </c>
      <c r="J235" s="98">
        <v>19929.87</v>
      </c>
      <c r="K235" s="98">
        <f t="shared" si="13"/>
        <v>66.43289999999999</v>
      </c>
      <c r="L235" s="1"/>
      <c r="M235" s="1"/>
    </row>
    <row r="236" spans="1:13" ht="17.25" customHeight="1" thickBot="1">
      <c r="A236" s="58">
        <v>757</v>
      </c>
      <c r="B236" s="52"/>
      <c r="C236" s="73" t="s">
        <v>103</v>
      </c>
      <c r="D236" s="102"/>
      <c r="E236" s="102"/>
      <c r="F236" s="103"/>
      <c r="G236" s="102"/>
      <c r="H236" s="103">
        <f>SUM(H237)</f>
        <v>266724</v>
      </c>
      <c r="I236" s="101">
        <f>SUM(I237)</f>
        <v>266724</v>
      </c>
      <c r="J236" s="101">
        <f>SUM(J237)</f>
        <v>134522.18</v>
      </c>
      <c r="K236" s="102">
        <f t="shared" si="13"/>
        <v>50.434973980594165</v>
      </c>
      <c r="L236" s="1"/>
      <c r="M236" s="1"/>
    </row>
    <row r="237" spans="1:13" ht="29.25" customHeight="1">
      <c r="A237" s="41">
        <v>75702</v>
      </c>
      <c r="B237" s="12"/>
      <c r="C237" s="100" t="s">
        <v>104</v>
      </c>
      <c r="D237" s="112"/>
      <c r="E237" s="112"/>
      <c r="F237" s="112"/>
      <c r="G237" s="122"/>
      <c r="H237" s="111">
        <f>SUM(H238:H238)</f>
        <v>266724</v>
      </c>
      <c r="I237" s="112">
        <f>SUM(I238:I238)</f>
        <v>266724</v>
      </c>
      <c r="J237" s="112">
        <f>SUM(J238:J238)</f>
        <v>134522.18</v>
      </c>
      <c r="K237" s="112">
        <f t="shared" si="13"/>
        <v>50.434973980594165</v>
      </c>
      <c r="L237" s="1"/>
      <c r="M237" s="1"/>
    </row>
    <row r="238" spans="1:13" ht="38.25" customHeight="1" thickBot="1">
      <c r="A238" s="157"/>
      <c r="B238" s="50">
        <v>8110</v>
      </c>
      <c r="C238" s="79" t="s">
        <v>174</v>
      </c>
      <c r="D238" s="98"/>
      <c r="E238" s="98"/>
      <c r="F238" s="98"/>
      <c r="G238" s="249"/>
      <c r="H238" s="183">
        <v>266724</v>
      </c>
      <c r="I238" s="98">
        <v>266724</v>
      </c>
      <c r="J238" s="98">
        <v>134522.18</v>
      </c>
      <c r="K238" s="98">
        <f t="shared" si="13"/>
        <v>50.434973980594165</v>
      </c>
      <c r="L238" s="1"/>
      <c r="M238" s="1"/>
    </row>
    <row r="239" spans="1:13" ht="19.5" customHeight="1" thickBot="1">
      <c r="A239" s="8">
        <v>758</v>
      </c>
      <c r="B239" s="58"/>
      <c r="C239" s="136" t="s">
        <v>105</v>
      </c>
      <c r="D239" s="101">
        <f>SUM(D240+D242:E242+D244+D249)</f>
        <v>5129081</v>
      </c>
      <c r="E239" s="101">
        <f>SUM(E240+E242:F242+E244+E249)</f>
        <v>5042947</v>
      </c>
      <c r="F239" s="101">
        <f>SUM(F240+F242:G242+F244+F249)</f>
        <v>5069936.34</v>
      </c>
      <c r="G239" s="105">
        <f aca="true" t="shared" si="14" ref="G239:G245">F239/E239*100</f>
        <v>100.53518984038499</v>
      </c>
      <c r="H239" s="101">
        <f>SUM(H240+H242:I242+H244+H249)</f>
        <v>75000</v>
      </c>
      <c r="I239" s="101">
        <f>SUM(I240+I242:J242+I244+I249)</f>
        <v>70000</v>
      </c>
      <c r="J239" s="101">
        <f>SUM(J240+J242:K242+J244+J249)</f>
        <v>0</v>
      </c>
      <c r="K239" s="102">
        <f t="shared" si="13"/>
        <v>0</v>
      </c>
      <c r="L239" s="1"/>
      <c r="M239" s="1"/>
    </row>
    <row r="240" spans="1:13" ht="24.75" customHeight="1">
      <c r="A240" s="41">
        <v>75801</v>
      </c>
      <c r="B240" s="41"/>
      <c r="C240" s="100" t="s">
        <v>106</v>
      </c>
      <c r="D240" s="112">
        <f>SUM(D241)</f>
        <v>2841984</v>
      </c>
      <c r="E240" s="112">
        <f>SUM(E241)</f>
        <v>2773350</v>
      </c>
      <c r="F240" s="112">
        <f>SUM(F241)</f>
        <v>2773350</v>
      </c>
      <c r="G240" s="122">
        <f t="shared" si="14"/>
        <v>100</v>
      </c>
      <c r="H240" s="111"/>
      <c r="I240" s="112"/>
      <c r="J240" s="112"/>
      <c r="K240" s="250"/>
      <c r="L240" s="1"/>
      <c r="M240" s="1"/>
    </row>
    <row r="241" spans="1:13" ht="15" customHeight="1">
      <c r="A241" s="16"/>
      <c r="B241" s="18">
        <v>2920</v>
      </c>
      <c r="C241" s="75" t="s">
        <v>107</v>
      </c>
      <c r="D241" s="106">
        <v>2841984</v>
      </c>
      <c r="E241" s="106">
        <v>2773350</v>
      </c>
      <c r="F241" s="106">
        <v>2773350</v>
      </c>
      <c r="G241" s="120">
        <f t="shared" si="14"/>
        <v>100</v>
      </c>
      <c r="H241" s="108"/>
      <c r="I241" s="106"/>
      <c r="J241" s="106"/>
      <c r="K241" s="121"/>
      <c r="L241" s="1"/>
      <c r="M241" s="1"/>
    </row>
    <row r="242" spans="1:13" ht="15.75" customHeight="1">
      <c r="A242" s="22">
        <v>75807</v>
      </c>
      <c r="B242" s="23"/>
      <c r="C242" s="82" t="s">
        <v>108</v>
      </c>
      <c r="D242" s="99">
        <f>SUM(D243)</f>
        <v>2260597</v>
      </c>
      <c r="E242" s="99">
        <f>SUM(E243)</f>
        <v>2260597</v>
      </c>
      <c r="F242" s="99">
        <f>SUM(F243)</f>
        <v>2260597</v>
      </c>
      <c r="G242" s="104">
        <f t="shared" si="14"/>
        <v>100</v>
      </c>
      <c r="H242" s="182"/>
      <c r="I242" s="99"/>
      <c r="J242" s="99"/>
      <c r="K242" s="121"/>
      <c r="L242" s="1"/>
      <c r="M242" s="1"/>
    </row>
    <row r="243" spans="1:13" ht="15.75" customHeight="1">
      <c r="A243" s="16"/>
      <c r="B243" s="18">
        <v>2920</v>
      </c>
      <c r="C243" s="75" t="s">
        <v>107</v>
      </c>
      <c r="D243" s="106">
        <v>2260597</v>
      </c>
      <c r="E243" s="106">
        <v>2260597</v>
      </c>
      <c r="F243" s="106">
        <v>2260597</v>
      </c>
      <c r="G243" s="120">
        <f t="shared" si="14"/>
        <v>100</v>
      </c>
      <c r="H243" s="165"/>
      <c r="I243" s="108"/>
      <c r="J243" s="106"/>
      <c r="K243" s="121"/>
      <c r="L243" s="1"/>
      <c r="M243" s="1"/>
    </row>
    <row r="244" spans="1:13" ht="15.75" customHeight="1">
      <c r="A244" s="22">
        <v>75814</v>
      </c>
      <c r="B244" s="23"/>
      <c r="C244" s="77" t="s">
        <v>109</v>
      </c>
      <c r="D244" s="99">
        <f>SUM(D245:D245)</f>
        <v>26500</v>
      </c>
      <c r="E244" s="99">
        <f>SUM(E245:E245)</f>
        <v>9000</v>
      </c>
      <c r="F244" s="99">
        <f>SUM(F245:F245)</f>
        <v>35989.34</v>
      </c>
      <c r="G244" s="104">
        <f t="shared" si="14"/>
        <v>399.8815555555555</v>
      </c>
      <c r="H244" s="251"/>
      <c r="I244" s="99"/>
      <c r="J244" s="99"/>
      <c r="K244" s="99"/>
      <c r="L244" s="1"/>
      <c r="M244" s="1"/>
    </row>
    <row r="245" spans="1:13" ht="12.75" customHeight="1">
      <c r="A245" s="314"/>
      <c r="B245" s="18" t="s">
        <v>14</v>
      </c>
      <c r="C245" s="75" t="s">
        <v>15</v>
      </c>
      <c r="D245" s="106">
        <v>26500</v>
      </c>
      <c r="E245" s="106">
        <v>9000</v>
      </c>
      <c r="F245" s="106">
        <v>35989.34</v>
      </c>
      <c r="G245" s="120">
        <f t="shared" si="14"/>
        <v>399.8815555555555</v>
      </c>
      <c r="H245" s="108"/>
      <c r="I245" s="106"/>
      <c r="J245" s="106"/>
      <c r="K245" s="121"/>
      <c r="L245" s="1"/>
      <c r="M245" s="1"/>
    </row>
    <row r="246" spans="1:13" ht="4.5" customHeight="1" thickBot="1">
      <c r="A246" s="196"/>
      <c r="B246" s="132"/>
      <c r="C246" s="146"/>
      <c r="D246" s="196"/>
      <c r="E246" s="196"/>
      <c r="F246" s="196"/>
      <c r="G246" s="196"/>
      <c r="H246" s="149"/>
      <c r="I246" s="149"/>
      <c r="J246" s="149"/>
      <c r="K246" s="149"/>
      <c r="L246" s="1"/>
      <c r="M246" s="1"/>
    </row>
    <row r="247" spans="1:13" ht="12.75" customHeight="1" thickBot="1">
      <c r="A247" s="355" t="s">
        <v>0</v>
      </c>
      <c r="B247" s="357" t="s">
        <v>1</v>
      </c>
      <c r="C247" s="357" t="s">
        <v>2</v>
      </c>
      <c r="D247" s="340" t="s">
        <v>147</v>
      </c>
      <c r="E247" s="341"/>
      <c r="F247" s="341"/>
      <c r="G247" s="342"/>
      <c r="H247" s="343" t="s">
        <v>149</v>
      </c>
      <c r="I247" s="344"/>
      <c r="J247" s="344"/>
      <c r="K247" s="345"/>
      <c r="L247" s="1"/>
      <c r="M247" s="1"/>
    </row>
    <row r="248" spans="1:13" ht="27.75" customHeight="1" thickBot="1">
      <c r="A248" s="356"/>
      <c r="B248" s="358"/>
      <c r="C248" s="358"/>
      <c r="D248" s="4" t="s">
        <v>187</v>
      </c>
      <c r="E248" s="5" t="s">
        <v>208</v>
      </c>
      <c r="F248" s="290" t="s">
        <v>148</v>
      </c>
      <c r="G248" s="5" t="s">
        <v>188</v>
      </c>
      <c r="H248" s="5" t="s">
        <v>187</v>
      </c>
      <c r="I248" s="6" t="s">
        <v>208</v>
      </c>
      <c r="J248" s="7" t="s">
        <v>148</v>
      </c>
      <c r="K248" s="5" t="s">
        <v>188</v>
      </c>
      <c r="L248" s="1"/>
      <c r="M248" s="1"/>
    </row>
    <row r="249" spans="1:13" ht="14.25" customHeight="1">
      <c r="A249" s="22">
        <v>75818</v>
      </c>
      <c r="B249" s="23"/>
      <c r="C249" s="77" t="s">
        <v>110</v>
      </c>
      <c r="D249" s="99"/>
      <c r="E249" s="99"/>
      <c r="F249" s="99"/>
      <c r="G249" s="104"/>
      <c r="H249" s="109">
        <f>SUM(H250:H250)</f>
        <v>75000</v>
      </c>
      <c r="I249" s="99">
        <f>SUM(I250:I250)</f>
        <v>70000</v>
      </c>
      <c r="J249" s="99">
        <v>0</v>
      </c>
      <c r="K249" s="99"/>
      <c r="L249" s="1"/>
      <c r="M249" s="1"/>
    </row>
    <row r="250" spans="1:13" ht="17.25" customHeight="1" thickBot="1">
      <c r="A250" s="16"/>
      <c r="B250" s="27">
        <v>4810</v>
      </c>
      <c r="C250" s="75" t="s">
        <v>111</v>
      </c>
      <c r="D250" s="106"/>
      <c r="E250" s="106"/>
      <c r="F250" s="106"/>
      <c r="G250" s="120"/>
      <c r="H250" s="108">
        <v>75000</v>
      </c>
      <c r="I250" s="106">
        <v>70000</v>
      </c>
      <c r="J250" s="106">
        <v>0</v>
      </c>
      <c r="K250" s="106"/>
      <c r="L250" s="1"/>
      <c r="M250" s="1"/>
    </row>
    <row r="251" spans="1:13" ht="15.75" customHeight="1" thickBot="1">
      <c r="A251" s="8">
        <v>801</v>
      </c>
      <c r="B251" s="38"/>
      <c r="C251" s="73" t="s">
        <v>112</v>
      </c>
      <c r="D251" s="103">
        <f>SUM(D252+D280+D292+D317+D320+D329)</f>
        <v>485630</v>
      </c>
      <c r="E251" s="102">
        <f>SUM(E252+E280+E292+E317+E320+E329)</f>
        <v>596048.3</v>
      </c>
      <c r="F251" s="103">
        <f>SUM(F252+F280+F292+F317+F320+F329)</f>
        <v>543741.4500000001</v>
      </c>
      <c r="G251" s="105">
        <f>F251/E251*100</f>
        <v>91.22439406336701</v>
      </c>
      <c r="H251" s="126">
        <f>SUM(H252+H280+H292+H317+H320+H329)</f>
        <v>5071842</v>
      </c>
      <c r="I251" s="126">
        <f>SUM(I252+I280+I292+I317+I320+I329)</f>
        <v>5274466.3</v>
      </c>
      <c r="J251" s="101">
        <f>SUM(J252+J280+J292+J317+J320+J329)</f>
        <v>5146807.5</v>
      </c>
      <c r="K251" s="102">
        <f>J251/I251*100</f>
        <v>97.5796830856612</v>
      </c>
      <c r="L251" s="1"/>
      <c r="M251" s="1"/>
    </row>
    <row r="252" spans="1:13" ht="15.75" customHeight="1">
      <c r="A252" s="86">
        <v>80101</v>
      </c>
      <c r="B252" s="87"/>
      <c r="C252" s="95" t="s">
        <v>113</v>
      </c>
      <c r="D252" s="181">
        <f>SUM(D254:D254)</f>
        <v>2000</v>
      </c>
      <c r="E252" s="181">
        <f>SUM(E253:E279)</f>
        <v>69745</v>
      </c>
      <c r="F252" s="181">
        <f>SUM(F253:F279)</f>
        <v>64054.34</v>
      </c>
      <c r="G252" s="110">
        <f>F252/E252*100</f>
        <v>91.8407627786938</v>
      </c>
      <c r="H252" s="139">
        <f>SUM(H257:H278)</f>
        <v>2224600</v>
      </c>
      <c r="I252" s="139">
        <f>SUM(I257:I278)</f>
        <v>2319151</v>
      </c>
      <c r="J252" s="181">
        <f>SUM(J257:J278)</f>
        <v>2297067.6399999997</v>
      </c>
      <c r="K252" s="181">
        <f aca="true" t="shared" si="15" ref="K252:K278">J252/I252*100</f>
        <v>99.04778257215679</v>
      </c>
      <c r="L252" s="1"/>
      <c r="M252" s="1"/>
    </row>
    <row r="253" spans="1:13" ht="14.25">
      <c r="A253" s="348"/>
      <c r="B253" s="293" t="s">
        <v>37</v>
      </c>
      <c r="C253" s="184" t="s">
        <v>38</v>
      </c>
      <c r="D253" s="107"/>
      <c r="E253" s="107"/>
      <c r="F253" s="107">
        <v>3829.65</v>
      </c>
      <c r="G253" s="110"/>
      <c r="H253" s="166"/>
      <c r="I253" s="166"/>
      <c r="J253" s="107"/>
      <c r="K253" s="107"/>
      <c r="L253" s="1"/>
      <c r="M253" s="1"/>
    </row>
    <row r="254" spans="1:13" ht="63.75" customHeight="1">
      <c r="A254" s="349"/>
      <c r="B254" s="226" t="s">
        <v>12</v>
      </c>
      <c r="C254" s="84" t="s">
        <v>13</v>
      </c>
      <c r="D254" s="107">
        <v>2000</v>
      </c>
      <c r="E254" s="107">
        <v>2000</v>
      </c>
      <c r="F254" s="107">
        <v>1933.58</v>
      </c>
      <c r="G254" s="110">
        <f>F254/E254*100</f>
        <v>96.67899999999999</v>
      </c>
      <c r="H254" s="111"/>
      <c r="I254" s="112"/>
      <c r="J254" s="112"/>
      <c r="K254" s="250"/>
      <c r="L254" s="1"/>
      <c r="M254" s="1"/>
    </row>
    <row r="255" spans="1:13" ht="15" customHeight="1">
      <c r="A255" s="194"/>
      <c r="B255" s="226" t="s">
        <v>31</v>
      </c>
      <c r="C255" s="84" t="s">
        <v>32</v>
      </c>
      <c r="D255" s="107"/>
      <c r="E255" s="107"/>
      <c r="F255" s="107">
        <v>2172.56</v>
      </c>
      <c r="G255" s="110"/>
      <c r="H255" s="111"/>
      <c r="I255" s="112"/>
      <c r="J255" s="112"/>
      <c r="K255" s="250"/>
      <c r="L255" s="1"/>
      <c r="M255" s="1"/>
    </row>
    <row r="256" spans="1:13" ht="37.5" customHeight="1">
      <c r="A256" s="350"/>
      <c r="B256" s="226" t="s">
        <v>228</v>
      </c>
      <c r="C256" s="84" t="s">
        <v>229</v>
      </c>
      <c r="D256" s="107"/>
      <c r="E256" s="107"/>
      <c r="F256" s="107">
        <v>8.37</v>
      </c>
      <c r="G256" s="110"/>
      <c r="H256" s="111"/>
      <c r="I256" s="112"/>
      <c r="J256" s="112"/>
      <c r="K256" s="250"/>
      <c r="L256" s="1"/>
      <c r="M256" s="1"/>
    </row>
    <row r="257" spans="1:13" ht="15" customHeight="1">
      <c r="A257" s="350"/>
      <c r="B257" s="174">
        <v>3020</v>
      </c>
      <c r="C257" s="65" t="s">
        <v>168</v>
      </c>
      <c r="D257" s="106"/>
      <c r="E257" s="106"/>
      <c r="F257" s="106"/>
      <c r="G257" s="120"/>
      <c r="H257" s="106">
        <v>4662</v>
      </c>
      <c r="I257" s="106">
        <v>3230</v>
      </c>
      <c r="J257" s="106">
        <v>3230</v>
      </c>
      <c r="K257" s="106">
        <f t="shared" si="15"/>
        <v>100</v>
      </c>
      <c r="L257" s="1"/>
      <c r="M257" s="1"/>
    </row>
    <row r="258" spans="1:13" ht="15" customHeight="1">
      <c r="A258" s="350"/>
      <c r="B258" s="174">
        <v>4010</v>
      </c>
      <c r="C258" s="75" t="s">
        <v>49</v>
      </c>
      <c r="D258" s="19"/>
      <c r="E258" s="19"/>
      <c r="F258" s="19"/>
      <c r="G258" s="20"/>
      <c r="H258" s="106">
        <v>1433654</v>
      </c>
      <c r="I258" s="106">
        <v>1426654</v>
      </c>
      <c r="J258" s="106">
        <v>1425839.24</v>
      </c>
      <c r="K258" s="106">
        <f t="shared" si="15"/>
        <v>99.94289014715551</v>
      </c>
      <c r="L258" s="1"/>
      <c r="M258" s="1"/>
    </row>
    <row r="259" spans="1:13" ht="13.5" customHeight="1">
      <c r="A259" s="115"/>
      <c r="B259" s="174">
        <v>4040</v>
      </c>
      <c r="C259" s="75" t="s">
        <v>50</v>
      </c>
      <c r="D259" s="19"/>
      <c r="E259" s="19"/>
      <c r="F259" s="19"/>
      <c r="G259" s="20"/>
      <c r="H259" s="106">
        <v>103757</v>
      </c>
      <c r="I259" s="106">
        <v>101726</v>
      </c>
      <c r="J259" s="106">
        <v>101619.76</v>
      </c>
      <c r="K259" s="106">
        <f t="shared" si="15"/>
        <v>99.89556258970175</v>
      </c>
      <c r="L259" s="1"/>
      <c r="M259" s="1"/>
    </row>
    <row r="260" spans="1:13" ht="15.75" customHeight="1">
      <c r="A260" s="115"/>
      <c r="B260" s="174">
        <v>4110</v>
      </c>
      <c r="C260" s="75" t="s">
        <v>51</v>
      </c>
      <c r="D260" s="19"/>
      <c r="E260" s="19"/>
      <c r="F260" s="19"/>
      <c r="G260" s="20"/>
      <c r="H260" s="106">
        <v>228728</v>
      </c>
      <c r="I260" s="106">
        <v>221786</v>
      </c>
      <c r="J260" s="106">
        <v>221738.71</v>
      </c>
      <c r="K260" s="106">
        <f t="shared" si="15"/>
        <v>99.9786776442156</v>
      </c>
      <c r="L260" s="1"/>
      <c r="M260" s="1"/>
    </row>
    <row r="261" spans="1:13" ht="15.75" customHeight="1">
      <c r="A261" s="115"/>
      <c r="B261" s="174">
        <v>4120</v>
      </c>
      <c r="C261" s="75" t="s">
        <v>52</v>
      </c>
      <c r="D261" s="19"/>
      <c r="E261" s="19"/>
      <c r="F261" s="19"/>
      <c r="G261" s="20"/>
      <c r="H261" s="106">
        <v>37111</v>
      </c>
      <c r="I261" s="106">
        <v>32642</v>
      </c>
      <c r="J261" s="106">
        <v>32641.47</v>
      </c>
      <c r="K261" s="106">
        <f t="shared" si="15"/>
        <v>99.99837632498009</v>
      </c>
      <c r="L261" s="1"/>
      <c r="M261" s="1"/>
    </row>
    <row r="262" spans="1:13" ht="15.75" customHeight="1">
      <c r="A262" s="115"/>
      <c r="B262" s="174">
        <v>4170</v>
      </c>
      <c r="C262" s="75" t="s">
        <v>16</v>
      </c>
      <c r="D262" s="19"/>
      <c r="E262" s="19"/>
      <c r="F262" s="19"/>
      <c r="G262" s="20"/>
      <c r="H262" s="106">
        <v>600</v>
      </c>
      <c r="I262" s="106">
        <v>600</v>
      </c>
      <c r="J262" s="106">
        <v>600</v>
      </c>
      <c r="K262" s="106">
        <f t="shared" si="15"/>
        <v>100</v>
      </c>
      <c r="L262" s="1"/>
      <c r="M262" s="1"/>
    </row>
    <row r="263" spans="1:13" ht="16.5" customHeight="1">
      <c r="A263" s="115"/>
      <c r="B263" s="174">
        <v>4210</v>
      </c>
      <c r="C263" s="75" t="s">
        <v>17</v>
      </c>
      <c r="D263" s="19"/>
      <c r="E263" s="19"/>
      <c r="F263" s="19"/>
      <c r="G263" s="20"/>
      <c r="H263" s="106">
        <v>13000</v>
      </c>
      <c r="I263" s="106">
        <v>15107</v>
      </c>
      <c r="J263" s="106">
        <v>15102.07</v>
      </c>
      <c r="K263" s="106">
        <f t="shared" si="15"/>
        <v>99.96736612166545</v>
      </c>
      <c r="L263" s="1"/>
      <c r="M263" s="1"/>
    </row>
    <row r="264" spans="1:13" ht="27.75" customHeight="1">
      <c r="A264" s="115"/>
      <c r="B264" s="174">
        <v>4240</v>
      </c>
      <c r="C264" s="65" t="s">
        <v>116</v>
      </c>
      <c r="D264" s="19"/>
      <c r="E264" s="19"/>
      <c r="F264" s="19"/>
      <c r="G264" s="20"/>
      <c r="H264" s="106">
        <v>1224</v>
      </c>
      <c r="I264" s="106">
        <v>1224</v>
      </c>
      <c r="J264" s="106">
        <v>1223.88</v>
      </c>
      <c r="K264" s="106">
        <f t="shared" si="15"/>
        <v>99.99019607843138</v>
      </c>
      <c r="L264" s="1"/>
      <c r="M264" s="1"/>
    </row>
    <row r="265" spans="1:13" ht="17.25" customHeight="1">
      <c r="A265" s="115"/>
      <c r="B265" s="174">
        <v>4260</v>
      </c>
      <c r="C265" s="75" t="s">
        <v>18</v>
      </c>
      <c r="D265" s="19"/>
      <c r="E265" s="19"/>
      <c r="F265" s="19"/>
      <c r="G265" s="20"/>
      <c r="H265" s="106">
        <v>66968</v>
      </c>
      <c r="I265" s="106">
        <v>99428</v>
      </c>
      <c r="J265" s="106">
        <v>99426.01</v>
      </c>
      <c r="K265" s="106">
        <f t="shared" si="15"/>
        <v>99.99799855171581</v>
      </c>
      <c r="L265" s="1"/>
      <c r="M265" s="1"/>
    </row>
    <row r="266" spans="1:13" ht="14.25">
      <c r="A266" s="115"/>
      <c r="B266" s="174">
        <v>4270</v>
      </c>
      <c r="C266" s="75" t="s">
        <v>19</v>
      </c>
      <c r="D266" s="19"/>
      <c r="E266" s="19"/>
      <c r="F266" s="19"/>
      <c r="G266" s="20"/>
      <c r="H266" s="106">
        <v>17281</v>
      </c>
      <c r="I266" s="106">
        <v>33322</v>
      </c>
      <c r="J266" s="106">
        <v>33321.64</v>
      </c>
      <c r="K266" s="106">
        <f t="shared" si="15"/>
        <v>99.99891963267511</v>
      </c>
      <c r="L266" s="1"/>
      <c r="M266" s="1"/>
    </row>
    <row r="267" spans="1:13" ht="17.25" customHeight="1">
      <c r="A267" s="115"/>
      <c r="B267" s="174">
        <v>4280</v>
      </c>
      <c r="C267" s="75" t="s">
        <v>60</v>
      </c>
      <c r="D267" s="19"/>
      <c r="E267" s="19"/>
      <c r="F267" s="19"/>
      <c r="G267" s="20"/>
      <c r="H267" s="106">
        <v>500</v>
      </c>
      <c r="I267" s="106">
        <v>390</v>
      </c>
      <c r="J267" s="106">
        <v>390</v>
      </c>
      <c r="K267" s="106">
        <f t="shared" si="15"/>
        <v>100</v>
      </c>
      <c r="L267" s="1"/>
      <c r="M267" s="1"/>
    </row>
    <row r="268" spans="1:13" ht="16.5" customHeight="1">
      <c r="A268" s="115"/>
      <c r="B268" s="174">
        <v>4300</v>
      </c>
      <c r="C268" s="75" t="s">
        <v>5</v>
      </c>
      <c r="D268" s="19"/>
      <c r="E268" s="19"/>
      <c r="F268" s="19"/>
      <c r="G268" s="20"/>
      <c r="H268" s="108">
        <v>26520</v>
      </c>
      <c r="I268" s="106">
        <v>26520</v>
      </c>
      <c r="J268" s="106">
        <v>26278.54</v>
      </c>
      <c r="K268" s="106">
        <f t="shared" si="15"/>
        <v>99.0895173453997</v>
      </c>
      <c r="L268" s="1"/>
      <c r="M268" s="1"/>
    </row>
    <row r="269" spans="1:13" ht="14.25">
      <c r="A269" s="115"/>
      <c r="B269" s="174">
        <v>4350</v>
      </c>
      <c r="C269" s="75" t="s">
        <v>20</v>
      </c>
      <c r="D269" s="19"/>
      <c r="E269" s="19"/>
      <c r="F269" s="19"/>
      <c r="G269" s="20"/>
      <c r="H269" s="108">
        <v>1400</v>
      </c>
      <c r="I269" s="106">
        <v>1268</v>
      </c>
      <c r="J269" s="106">
        <v>1268</v>
      </c>
      <c r="K269" s="106">
        <f t="shared" si="15"/>
        <v>100</v>
      </c>
      <c r="L269" s="1"/>
      <c r="M269" s="1"/>
    </row>
    <row r="270" spans="1:13" ht="26.25" customHeight="1">
      <c r="A270" s="115"/>
      <c r="B270" s="174">
        <v>4370</v>
      </c>
      <c r="C270" s="28" t="s">
        <v>242</v>
      </c>
      <c r="D270" s="19"/>
      <c r="E270" s="19"/>
      <c r="F270" s="19"/>
      <c r="G270" s="20"/>
      <c r="H270" s="106">
        <v>2500</v>
      </c>
      <c r="I270" s="106">
        <v>2206</v>
      </c>
      <c r="J270" s="106">
        <v>2197.86</v>
      </c>
      <c r="K270" s="106">
        <f t="shared" si="15"/>
        <v>99.6310063463282</v>
      </c>
      <c r="L270" s="1"/>
      <c r="M270" s="1"/>
    </row>
    <row r="271" spans="1:13" ht="14.25" customHeight="1">
      <c r="A271" s="115"/>
      <c r="B271" s="174">
        <v>4410</v>
      </c>
      <c r="C271" s="75" t="s">
        <v>53</v>
      </c>
      <c r="D271" s="19"/>
      <c r="E271" s="19"/>
      <c r="F271" s="19"/>
      <c r="G271" s="20"/>
      <c r="H271" s="106">
        <v>510</v>
      </c>
      <c r="I271" s="106">
        <v>298</v>
      </c>
      <c r="J271" s="106">
        <v>297.68</v>
      </c>
      <c r="K271" s="106">
        <f t="shared" si="15"/>
        <v>99.89261744966443</v>
      </c>
      <c r="L271" s="1"/>
      <c r="M271" s="1"/>
    </row>
    <row r="272" spans="1:13" ht="13.5" customHeight="1">
      <c r="A272" s="46"/>
      <c r="B272" s="174">
        <v>4430</v>
      </c>
      <c r="C272" s="75" t="s">
        <v>11</v>
      </c>
      <c r="D272" s="19"/>
      <c r="E272" s="19"/>
      <c r="F272" s="19"/>
      <c r="G272" s="20"/>
      <c r="H272" s="106">
        <v>2497</v>
      </c>
      <c r="I272" s="106">
        <v>2497</v>
      </c>
      <c r="J272" s="106">
        <v>2497</v>
      </c>
      <c r="K272" s="106">
        <f t="shared" si="15"/>
        <v>100</v>
      </c>
      <c r="L272" s="1"/>
      <c r="M272" s="1"/>
    </row>
    <row r="273" spans="1:13" ht="6.75" customHeight="1" thickBot="1">
      <c r="A273" s="211"/>
      <c r="B273" s="132"/>
      <c r="C273" s="146"/>
      <c r="D273" s="196"/>
      <c r="E273" s="196"/>
      <c r="F273" s="196"/>
      <c r="G273" s="196"/>
      <c r="H273" s="149"/>
      <c r="I273" s="149"/>
      <c r="J273" s="149"/>
      <c r="K273" s="149"/>
      <c r="L273" s="1"/>
      <c r="M273" s="1"/>
    </row>
    <row r="274" spans="1:13" ht="14.25" customHeight="1" thickBot="1">
      <c r="A274" s="353" t="s">
        <v>0</v>
      </c>
      <c r="B274" s="363" t="s">
        <v>1</v>
      </c>
      <c r="C274" s="363" t="s">
        <v>2</v>
      </c>
      <c r="D274" s="360" t="s">
        <v>147</v>
      </c>
      <c r="E274" s="361"/>
      <c r="F274" s="361"/>
      <c r="G274" s="362"/>
      <c r="H274" s="360" t="s">
        <v>149</v>
      </c>
      <c r="I274" s="361"/>
      <c r="J274" s="361"/>
      <c r="K274" s="362"/>
      <c r="L274" s="1"/>
      <c r="M274" s="1"/>
    </row>
    <row r="275" spans="1:13" ht="27.75" customHeight="1" thickBot="1">
      <c r="A275" s="354"/>
      <c r="B275" s="364"/>
      <c r="C275" s="364"/>
      <c r="D275" s="4" t="s">
        <v>187</v>
      </c>
      <c r="E275" s="5" t="s">
        <v>208</v>
      </c>
      <c r="F275" s="282" t="s">
        <v>148</v>
      </c>
      <c r="G275" s="5" t="s">
        <v>188</v>
      </c>
      <c r="H275" s="5" t="s">
        <v>187</v>
      </c>
      <c r="I275" s="6" t="s">
        <v>208</v>
      </c>
      <c r="J275" s="7" t="s">
        <v>148</v>
      </c>
      <c r="K275" s="5" t="s">
        <v>188</v>
      </c>
      <c r="L275" s="1"/>
      <c r="M275" s="1"/>
    </row>
    <row r="276" spans="1:13" ht="17.25" customHeight="1">
      <c r="A276" s="115"/>
      <c r="B276" s="174">
        <v>4440</v>
      </c>
      <c r="C276" s="65" t="s">
        <v>62</v>
      </c>
      <c r="D276" s="19"/>
      <c r="E276" s="19"/>
      <c r="F276" s="19"/>
      <c r="G276" s="20"/>
      <c r="H276" s="106">
        <v>85978</v>
      </c>
      <c r="I276" s="106">
        <v>85278</v>
      </c>
      <c r="J276" s="106">
        <v>85277.93</v>
      </c>
      <c r="K276" s="106">
        <f t="shared" si="15"/>
        <v>99.99991791552334</v>
      </c>
      <c r="L276" s="1"/>
      <c r="M276" s="1"/>
    </row>
    <row r="277" spans="1:13" ht="25.5" customHeight="1">
      <c r="A277" s="115"/>
      <c r="B277" s="174">
        <v>4700</v>
      </c>
      <c r="C277" s="65" t="s">
        <v>55</v>
      </c>
      <c r="D277" s="19"/>
      <c r="E277" s="19"/>
      <c r="F277" s="19"/>
      <c r="G277" s="20"/>
      <c r="H277" s="106">
        <v>2710</v>
      </c>
      <c r="I277" s="106">
        <v>2230</v>
      </c>
      <c r="J277" s="106">
        <v>2230</v>
      </c>
      <c r="K277" s="106">
        <f t="shared" si="15"/>
        <v>100</v>
      </c>
      <c r="L277" s="1"/>
      <c r="M277" s="1"/>
    </row>
    <row r="278" spans="1:13" ht="15.75" customHeight="1">
      <c r="A278" s="346"/>
      <c r="B278" s="227">
        <v>6050</v>
      </c>
      <c r="C278" s="124" t="s">
        <v>24</v>
      </c>
      <c r="D278" s="19"/>
      <c r="E278" s="19"/>
      <c r="F278" s="19"/>
      <c r="G278" s="20"/>
      <c r="H278" s="108">
        <v>195000</v>
      </c>
      <c r="I278" s="106">
        <v>262745</v>
      </c>
      <c r="J278" s="106">
        <v>241887.85</v>
      </c>
      <c r="K278" s="106">
        <f t="shared" si="15"/>
        <v>92.06182800814479</v>
      </c>
      <c r="L278" s="1"/>
      <c r="M278" s="1"/>
    </row>
    <row r="279" spans="1:13" ht="36.75" customHeight="1">
      <c r="A279" s="347"/>
      <c r="B279" s="227">
        <v>6330</v>
      </c>
      <c r="C279" s="124" t="s">
        <v>202</v>
      </c>
      <c r="D279" s="106"/>
      <c r="E279" s="106">
        <v>67745</v>
      </c>
      <c r="F279" s="108">
        <v>56110.18</v>
      </c>
      <c r="G279" s="120">
        <f>F279/E279*100</f>
        <v>82.82556646246955</v>
      </c>
      <c r="H279" s="108"/>
      <c r="I279" s="108"/>
      <c r="J279" s="108"/>
      <c r="K279" s="106"/>
      <c r="L279" s="1"/>
      <c r="M279" s="1"/>
    </row>
    <row r="280" spans="1:13" ht="15" customHeight="1">
      <c r="A280" s="206">
        <v>80104</v>
      </c>
      <c r="B280" s="23"/>
      <c r="C280" s="77" t="s">
        <v>117</v>
      </c>
      <c r="D280" s="99"/>
      <c r="E280" s="109">
        <f>SUM(E281)</f>
        <v>0</v>
      </c>
      <c r="F280" s="109">
        <f>SUM(F281)</f>
        <v>12770.41</v>
      </c>
      <c r="G280" s="120"/>
      <c r="H280" s="109">
        <f>SUM(H283:H291)</f>
        <v>802500</v>
      </c>
      <c r="I280" s="109">
        <f>SUM(I282:I291)</f>
        <v>760209</v>
      </c>
      <c r="J280" s="109">
        <f>SUM(J282:J291)</f>
        <v>759954.5800000001</v>
      </c>
      <c r="K280" s="99">
        <f aca="true" t="shared" si="16" ref="K280:K287">J280/I280*100</f>
        <v>99.96653288766643</v>
      </c>
      <c r="L280" s="1"/>
      <c r="M280" s="1"/>
    </row>
    <row r="281" spans="1:13" ht="38.25" customHeight="1">
      <c r="A281" s="348"/>
      <c r="B281" s="283">
        <v>2400</v>
      </c>
      <c r="C281" s="84" t="s">
        <v>229</v>
      </c>
      <c r="D281" s="99"/>
      <c r="E281" s="99"/>
      <c r="F281" s="108">
        <v>12770.41</v>
      </c>
      <c r="G281" s="120"/>
      <c r="H281" s="109"/>
      <c r="I281" s="109"/>
      <c r="J281" s="109"/>
      <c r="K281" s="99"/>
      <c r="L281" s="1"/>
      <c r="M281" s="1"/>
    </row>
    <row r="282" spans="1:13" ht="37.5" customHeight="1">
      <c r="A282" s="349"/>
      <c r="B282" s="283">
        <v>2310</v>
      </c>
      <c r="C282" s="65" t="s">
        <v>226</v>
      </c>
      <c r="D282" s="99"/>
      <c r="E282" s="99"/>
      <c r="F282" s="108"/>
      <c r="G282" s="120"/>
      <c r="H282" s="108">
        <v>0</v>
      </c>
      <c r="I282" s="108">
        <v>1620</v>
      </c>
      <c r="J282" s="108">
        <v>1614.84</v>
      </c>
      <c r="K282" s="106">
        <f t="shared" si="16"/>
        <v>99.68148148148147</v>
      </c>
      <c r="L282" s="1"/>
      <c r="M282" s="1"/>
    </row>
    <row r="283" spans="1:13" ht="28.5" customHeight="1">
      <c r="A283" s="349"/>
      <c r="B283" s="174">
        <v>2540</v>
      </c>
      <c r="C283" s="65" t="s">
        <v>196</v>
      </c>
      <c r="D283" s="106"/>
      <c r="E283" s="106"/>
      <c r="F283" s="106"/>
      <c r="G283" s="120"/>
      <c r="H283" s="108">
        <v>75000</v>
      </c>
      <c r="I283" s="106">
        <v>0</v>
      </c>
      <c r="J283" s="106">
        <v>0</v>
      </c>
      <c r="K283" s="106"/>
      <c r="L283" s="1"/>
      <c r="M283" s="1"/>
    </row>
    <row r="284" spans="1:13" ht="15.75" customHeight="1">
      <c r="A284" s="115"/>
      <c r="B284" s="174">
        <v>3020</v>
      </c>
      <c r="C284" s="65" t="s">
        <v>168</v>
      </c>
      <c r="D284" s="19"/>
      <c r="E284" s="19"/>
      <c r="F284" s="19"/>
      <c r="G284" s="20"/>
      <c r="H284" s="108">
        <v>3000</v>
      </c>
      <c r="I284" s="108">
        <v>2060</v>
      </c>
      <c r="J284" s="106">
        <v>2059.22</v>
      </c>
      <c r="K284" s="106">
        <f t="shared" si="16"/>
        <v>99.96213592233009</v>
      </c>
      <c r="L284" s="1"/>
      <c r="M284" s="1"/>
    </row>
    <row r="285" spans="1:13" ht="16.5" customHeight="1">
      <c r="A285" s="115"/>
      <c r="B285" s="174">
        <v>4010</v>
      </c>
      <c r="C285" s="75" t="s">
        <v>49</v>
      </c>
      <c r="D285" s="19"/>
      <c r="E285" s="19"/>
      <c r="F285" s="19"/>
      <c r="G285" s="20"/>
      <c r="H285" s="108">
        <v>544708</v>
      </c>
      <c r="I285" s="108">
        <v>576838</v>
      </c>
      <c r="J285" s="106">
        <v>576837.91</v>
      </c>
      <c r="K285" s="106">
        <f t="shared" si="16"/>
        <v>99.99998439769918</v>
      </c>
      <c r="L285" s="1"/>
      <c r="M285" s="1"/>
    </row>
    <row r="286" spans="1:13" ht="15.75" customHeight="1">
      <c r="A286" s="115"/>
      <c r="B286" s="174">
        <v>4040</v>
      </c>
      <c r="C286" s="75" t="s">
        <v>50</v>
      </c>
      <c r="D286" s="19"/>
      <c r="E286" s="19"/>
      <c r="F286" s="19"/>
      <c r="G286" s="20"/>
      <c r="H286" s="108">
        <v>43128</v>
      </c>
      <c r="I286" s="108">
        <v>43128</v>
      </c>
      <c r="J286" s="106">
        <v>43029.92</v>
      </c>
      <c r="K286" s="106">
        <f t="shared" si="16"/>
        <v>99.77258393618995</v>
      </c>
      <c r="L286" s="1"/>
      <c r="M286" s="1"/>
    </row>
    <row r="287" spans="1:13" ht="15.75" customHeight="1">
      <c r="A287" s="216"/>
      <c r="B287" s="27">
        <v>4110</v>
      </c>
      <c r="C287" s="75" t="s">
        <v>51</v>
      </c>
      <c r="D287" s="19"/>
      <c r="E287" s="19"/>
      <c r="F287" s="19"/>
      <c r="G287" s="20"/>
      <c r="H287" s="108">
        <v>88762</v>
      </c>
      <c r="I287" s="108">
        <v>89854</v>
      </c>
      <c r="J287" s="106">
        <v>89806.71</v>
      </c>
      <c r="K287" s="106">
        <f t="shared" si="16"/>
        <v>99.94737017828923</v>
      </c>
      <c r="L287" s="1"/>
      <c r="M287" s="1"/>
    </row>
    <row r="288" spans="1:13" ht="15.75" customHeight="1">
      <c r="A288" s="234"/>
      <c r="B288" s="83">
        <v>4120</v>
      </c>
      <c r="C288" s="184" t="s">
        <v>52</v>
      </c>
      <c r="D288" s="228"/>
      <c r="E288" s="228"/>
      <c r="F288" s="229"/>
      <c r="G288" s="230"/>
      <c r="H288" s="231">
        <v>14402</v>
      </c>
      <c r="I288" s="232">
        <v>12712</v>
      </c>
      <c r="J288" s="233">
        <v>12628.1</v>
      </c>
      <c r="K288" s="107">
        <f>J288/I288*100</f>
        <v>99.3399937067338</v>
      </c>
      <c r="L288" s="1"/>
      <c r="M288" s="1"/>
    </row>
    <row r="289" spans="1:13" ht="15.75" customHeight="1">
      <c r="A289" s="234"/>
      <c r="B289" s="27">
        <v>4300</v>
      </c>
      <c r="C289" s="75" t="s">
        <v>5</v>
      </c>
      <c r="D289" s="170"/>
      <c r="E289" s="170"/>
      <c r="F289" s="171"/>
      <c r="G289" s="219"/>
      <c r="H289" s="218">
        <v>400</v>
      </c>
      <c r="I289" s="172">
        <v>400</v>
      </c>
      <c r="J289" s="172">
        <v>400</v>
      </c>
      <c r="K289" s="106">
        <f>J289/I289*100</f>
        <v>100</v>
      </c>
      <c r="L289" s="1"/>
      <c r="M289" s="1"/>
    </row>
    <row r="290" spans="1:13" ht="15.75" customHeight="1">
      <c r="A290" s="234"/>
      <c r="B290" s="27">
        <v>4430</v>
      </c>
      <c r="C290" s="75" t="s">
        <v>11</v>
      </c>
      <c r="D290" s="170"/>
      <c r="E290" s="170"/>
      <c r="F290" s="171"/>
      <c r="G290" s="219"/>
      <c r="H290" s="218">
        <v>600</v>
      </c>
      <c r="I290" s="172">
        <v>600</v>
      </c>
      <c r="J290" s="173">
        <v>582</v>
      </c>
      <c r="K290" s="106">
        <f>J290/I290*100</f>
        <v>97</v>
      </c>
      <c r="L290" s="1"/>
      <c r="M290" s="1"/>
    </row>
    <row r="291" spans="1:13" ht="18" customHeight="1">
      <c r="A291" s="216"/>
      <c r="B291" s="27">
        <v>4440</v>
      </c>
      <c r="C291" s="65" t="s">
        <v>62</v>
      </c>
      <c r="D291" s="19"/>
      <c r="E291" s="19"/>
      <c r="F291" s="19"/>
      <c r="G291" s="20"/>
      <c r="H291" s="108">
        <v>32500</v>
      </c>
      <c r="I291" s="108">
        <v>32997</v>
      </c>
      <c r="J291" s="106">
        <v>32995.88</v>
      </c>
      <c r="K291" s="106">
        <f aca="true" t="shared" si="17" ref="K291:K378">J291/I291*100</f>
        <v>99.99660575203806</v>
      </c>
      <c r="L291" s="1"/>
      <c r="M291" s="1"/>
    </row>
    <row r="292" spans="1:13" ht="14.25" customHeight="1">
      <c r="A292" s="197">
        <v>80110</v>
      </c>
      <c r="B292" s="23"/>
      <c r="C292" s="77" t="s">
        <v>118</v>
      </c>
      <c r="D292" s="99">
        <f>SUM(D293:D293)</f>
        <v>900</v>
      </c>
      <c r="E292" s="99">
        <f>SUM(E293:E293)</f>
        <v>900</v>
      </c>
      <c r="F292" s="99">
        <f>SUM(F293:F294)</f>
        <v>900.85</v>
      </c>
      <c r="G292" s="122">
        <f>F292/E292*100</f>
        <v>100.09444444444443</v>
      </c>
      <c r="H292" s="109">
        <f>SUM(H298:H316)</f>
        <v>1470607</v>
      </c>
      <c r="I292" s="109">
        <f>SUM(I298:I316)</f>
        <v>1571315</v>
      </c>
      <c r="J292" s="109">
        <f>SUM(J298:J316)</f>
        <v>1570234.1300000001</v>
      </c>
      <c r="K292" s="99">
        <f t="shared" si="17"/>
        <v>99.93121239216836</v>
      </c>
      <c r="L292" s="1"/>
      <c r="M292" s="1"/>
    </row>
    <row r="293" spans="1:13" ht="62.25" customHeight="1">
      <c r="A293" s="242"/>
      <c r="B293" s="175" t="s">
        <v>12</v>
      </c>
      <c r="C293" s="65" t="s">
        <v>13</v>
      </c>
      <c r="D293" s="106">
        <v>900</v>
      </c>
      <c r="E293" s="106">
        <v>900</v>
      </c>
      <c r="F293" s="106">
        <v>900</v>
      </c>
      <c r="G293" s="110">
        <f>F293/E293*100</f>
        <v>100</v>
      </c>
      <c r="H293" s="26"/>
      <c r="I293" s="25"/>
      <c r="J293" s="25"/>
      <c r="K293" s="19"/>
      <c r="L293" s="1"/>
      <c r="M293" s="1"/>
    </row>
    <row r="294" spans="1:13" ht="36" customHeight="1">
      <c r="A294" s="243"/>
      <c r="B294" s="175" t="s">
        <v>228</v>
      </c>
      <c r="C294" s="84" t="s">
        <v>229</v>
      </c>
      <c r="D294" s="106"/>
      <c r="E294" s="106"/>
      <c r="F294" s="106">
        <v>0.85</v>
      </c>
      <c r="G294" s="110"/>
      <c r="H294" s="26"/>
      <c r="I294" s="25"/>
      <c r="J294" s="25"/>
      <c r="K294" s="19"/>
      <c r="L294" s="1"/>
      <c r="M294" s="1"/>
    </row>
    <row r="295" spans="1:13" ht="6" customHeight="1" thickBot="1">
      <c r="A295" s="196"/>
      <c r="B295" s="132"/>
      <c r="C295" s="146"/>
      <c r="D295" s="196"/>
      <c r="E295" s="196"/>
      <c r="F295" s="196"/>
      <c r="G295" s="149"/>
      <c r="H295" s="149"/>
      <c r="I295" s="149"/>
      <c r="J295" s="149"/>
      <c r="K295" s="149"/>
      <c r="L295" s="1"/>
      <c r="M295" s="1"/>
    </row>
    <row r="296" spans="1:13" ht="12.75" customHeight="1" thickBot="1">
      <c r="A296" s="355" t="s">
        <v>0</v>
      </c>
      <c r="B296" s="357" t="s">
        <v>1</v>
      </c>
      <c r="C296" s="357" t="s">
        <v>2</v>
      </c>
      <c r="D296" s="340" t="s">
        <v>147</v>
      </c>
      <c r="E296" s="341"/>
      <c r="F296" s="341"/>
      <c r="G296" s="342"/>
      <c r="H296" s="343" t="s">
        <v>149</v>
      </c>
      <c r="I296" s="344"/>
      <c r="J296" s="344"/>
      <c r="K296" s="345"/>
      <c r="L296" s="1"/>
      <c r="M296" s="1"/>
    </row>
    <row r="297" spans="1:13" ht="29.25" customHeight="1" thickBot="1">
      <c r="A297" s="356"/>
      <c r="B297" s="358"/>
      <c r="C297" s="358"/>
      <c r="D297" s="4" t="s">
        <v>187</v>
      </c>
      <c r="E297" s="5" t="s">
        <v>208</v>
      </c>
      <c r="F297" s="282" t="s">
        <v>148</v>
      </c>
      <c r="G297" s="5" t="s">
        <v>188</v>
      </c>
      <c r="H297" s="5" t="s">
        <v>187</v>
      </c>
      <c r="I297" s="6" t="s">
        <v>208</v>
      </c>
      <c r="J297" s="7" t="s">
        <v>148</v>
      </c>
      <c r="K297" s="5" t="s">
        <v>188</v>
      </c>
      <c r="L297" s="1"/>
      <c r="M297" s="1"/>
    </row>
    <row r="298" spans="1:13" ht="15.75" customHeight="1">
      <c r="A298" s="242"/>
      <c r="B298" s="174">
        <v>3020</v>
      </c>
      <c r="C298" s="65" t="s">
        <v>168</v>
      </c>
      <c r="D298" s="19"/>
      <c r="E298" s="19"/>
      <c r="F298" s="19"/>
      <c r="G298" s="110"/>
      <c r="H298" s="106">
        <v>4857</v>
      </c>
      <c r="I298" s="106">
        <v>2557</v>
      </c>
      <c r="J298" s="106">
        <v>2534.02</v>
      </c>
      <c r="K298" s="106">
        <f t="shared" si="17"/>
        <v>99.10129057489246</v>
      </c>
      <c r="L298" s="1"/>
      <c r="M298" s="1"/>
    </row>
    <row r="299" spans="1:13" ht="17.25" customHeight="1">
      <c r="A299" s="242"/>
      <c r="B299" s="174">
        <v>4010</v>
      </c>
      <c r="C299" s="75" t="s">
        <v>49</v>
      </c>
      <c r="D299" s="19"/>
      <c r="E299" s="19"/>
      <c r="F299" s="19"/>
      <c r="G299" s="110"/>
      <c r="H299" s="106">
        <v>1015530</v>
      </c>
      <c r="I299" s="106">
        <v>1045152</v>
      </c>
      <c r="J299" s="106">
        <v>1044901.02</v>
      </c>
      <c r="K299" s="106">
        <f t="shared" si="17"/>
        <v>99.97598626802609</v>
      </c>
      <c r="L299" s="1"/>
      <c r="M299" s="1"/>
    </row>
    <row r="300" spans="1:13" ht="15.75" customHeight="1">
      <c r="A300" s="242"/>
      <c r="B300" s="174">
        <v>4040</v>
      </c>
      <c r="C300" s="75" t="s">
        <v>50</v>
      </c>
      <c r="D300" s="19"/>
      <c r="E300" s="19"/>
      <c r="F300" s="19"/>
      <c r="G300" s="110"/>
      <c r="H300" s="106">
        <v>81510</v>
      </c>
      <c r="I300" s="106">
        <v>80209</v>
      </c>
      <c r="J300" s="106">
        <v>80208.12</v>
      </c>
      <c r="K300" s="106">
        <f t="shared" si="17"/>
        <v>99.99890286626189</v>
      </c>
      <c r="L300" s="1"/>
      <c r="M300" s="1"/>
    </row>
    <row r="301" spans="1:13" ht="16.5" customHeight="1">
      <c r="A301" s="242"/>
      <c r="B301" s="174">
        <v>4110</v>
      </c>
      <c r="C301" s="75" t="s">
        <v>51</v>
      </c>
      <c r="D301" s="19"/>
      <c r="E301" s="19"/>
      <c r="F301" s="19"/>
      <c r="G301" s="110"/>
      <c r="H301" s="106">
        <v>165505</v>
      </c>
      <c r="I301" s="106">
        <v>165905</v>
      </c>
      <c r="J301" s="106">
        <v>165897.94</v>
      </c>
      <c r="K301" s="106">
        <f t="shared" si="17"/>
        <v>99.9957445526054</v>
      </c>
      <c r="L301" s="1"/>
      <c r="M301" s="1"/>
    </row>
    <row r="302" spans="1:13" ht="16.5" customHeight="1">
      <c r="A302" s="294"/>
      <c r="B302" s="27">
        <v>4120</v>
      </c>
      <c r="C302" s="75" t="s">
        <v>52</v>
      </c>
      <c r="D302" s="19"/>
      <c r="E302" s="19"/>
      <c r="F302" s="19"/>
      <c r="G302" s="110"/>
      <c r="H302" s="106">
        <v>26855</v>
      </c>
      <c r="I302" s="106">
        <v>24055</v>
      </c>
      <c r="J302" s="106">
        <v>23999.05</v>
      </c>
      <c r="K302" s="106">
        <f t="shared" si="17"/>
        <v>99.76740802327998</v>
      </c>
      <c r="L302" s="1"/>
      <c r="M302" s="1"/>
    </row>
    <row r="303" spans="1:13" ht="15" customHeight="1">
      <c r="A303" s="294"/>
      <c r="B303" s="27">
        <v>4210</v>
      </c>
      <c r="C303" s="75" t="s">
        <v>17</v>
      </c>
      <c r="D303" s="19"/>
      <c r="E303" s="19"/>
      <c r="F303" s="19"/>
      <c r="G303" s="110"/>
      <c r="H303" s="106">
        <v>56738</v>
      </c>
      <c r="I303" s="106">
        <v>65333</v>
      </c>
      <c r="J303" s="106">
        <v>65241.33</v>
      </c>
      <c r="K303" s="106">
        <f t="shared" si="17"/>
        <v>99.85968805963296</v>
      </c>
      <c r="L303" s="1"/>
      <c r="M303" s="1"/>
    </row>
    <row r="304" spans="1:13" ht="26.25" customHeight="1">
      <c r="A304" s="294"/>
      <c r="B304" s="27">
        <v>4240</v>
      </c>
      <c r="C304" s="65" t="s">
        <v>116</v>
      </c>
      <c r="D304" s="19"/>
      <c r="E304" s="19"/>
      <c r="F304" s="19"/>
      <c r="G304" s="120"/>
      <c r="H304" s="106">
        <v>665</v>
      </c>
      <c r="I304" s="106">
        <v>665</v>
      </c>
      <c r="J304" s="106">
        <v>466.34</v>
      </c>
      <c r="K304" s="106">
        <f t="shared" si="17"/>
        <v>70.12631578947368</v>
      </c>
      <c r="L304" s="1"/>
      <c r="M304" s="1"/>
    </row>
    <row r="305" spans="1:13" ht="17.25" customHeight="1">
      <c r="A305" s="242"/>
      <c r="B305" s="174">
        <v>4260</v>
      </c>
      <c r="C305" s="75" t="s">
        <v>18</v>
      </c>
      <c r="D305" s="19"/>
      <c r="E305" s="19"/>
      <c r="F305" s="19"/>
      <c r="G305" s="110"/>
      <c r="H305" s="106">
        <v>20000</v>
      </c>
      <c r="I305" s="106">
        <v>14050</v>
      </c>
      <c r="J305" s="106">
        <v>14019</v>
      </c>
      <c r="K305" s="106">
        <f t="shared" si="17"/>
        <v>99.77935943060498</v>
      </c>
      <c r="L305" s="1"/>
      <c r="M305" s="1"/>
    </row>
    <row r="306" spans="1:13" ht="15.75" customHeight="1">
      <c r="A306" s="242"/>
      <c r="B306" s="174">
        <v>4270</v>
      </c>
      <c r="C306" s="75" t="s">
        <v>19</v>
      </c>
      <c r="D306" s="19"/>
      <c r="E306" s="19"/>
      <c r="F306" s="19"/>
      <c r="G306" s="110"/>
      <c r="H306" s="106">
        <v>3000</v>
      </c>
      <c r="I306" s="106">
        <v>82580</v>
      </c>
      <c r="J306" s="106">
        <v>82573.48</v>
      </c>
      <c r="K306" s="106">
        <f t="shared" si="17"/>
        <v>99.99210462581738</v>
      </c>
      <c r="L306" s="1"/>
      <c r="M306" s="1"/>
    </row>
    <row r="307" spans="1:13" ht="15.75" customHeight="1">
      <c r="A307" s="242"/>
      <c r="B307" s="174">
        <v>4280</v>
      </c>
      <c r="C307" s="75" t="s">
        <v>60</v>
      </c>
      <c r="D307" s="19"/>
      <c r="E307" s="19"/>
      <c r="F307" s="19"/>
      <c r="G307" s="110"/>
      <c r="H307" s="106">
        <v>600</v>
      </c>
      <c r="I307" s="106">
        <v>500</v>
      </c>
      <c r="J307" s="106">
        <v>460</v>
      </c>
      <c r="K307" s="106">
        <f t="shared" si="17"/>
        <v>92</v>
      </c>
      <c r="L307" s="1"/>
      <c r="M307" s="1"/>
    </row>
    <row r="308" spans="1:13" ht="16.5" customHeight="1">
      <c r="A308" s="242"/>
      <c r="B308" s="174">
        <v>4300</v>
      </c>
      <c r="C308" s="75" t="s">
        <v>5</v>
      </c>
      <c r="D308" s="19"/>
      <c r="E308" s="19"/>
      <c r="F308" s="19"/>
      <c r="G308" s="110"/>
      <c r="H308" s="106">
        <v>22685</v>
      </c>
      <c r="I308" s="106">
        <v>20885</v>
      </c>
      <c r="J308" s="106">
        <v>20868.72</v>
      </c>
      <c r="K308" s="106">
        <f t="shared" si="17"/>
        <v>99.92204931769213</v>
      </c>
      <c r="L308" s="1"/>
      <c r="M308" s="1"/>
    </row>
    <row r="309" spans="1:13" ht="15.75" customHeight="1">
      <c r="A309" s="242"/>
      <c r="B309" s="174">
        <v>4350</v>
      </c>
      <c r="C309" s="75" t="s">
        <v>197</v>
      </c>
      <c r="D309" s="19"/>
      <c r="E309" s="19"/>
      <c r="F309" s="19"/>
      <c r="G309" s="110"/>
      <c r="H309" s="106">
        <v>1670</v>
      </c>
      <c r="I309" s="106">
        <v>1970</v>
      </c>
      <c r="J309" s="106">
        <v>1871.31</v>
      </c>
      <c r="K309" s="106">
        <f t="shared" si="17"/>
        <v>94.99035532994924</v>
      </c>
      <c r="L309" s="1"/>
      <c r="M309" s="1"/>
    </row>
    <row r="310" spans="1:13" ht="36" customHeight="1">
      <c r="A310" s="242"/>
      <c r="B310" s="174">
        <v>4360</v>
      </c>
      <c r="C310" s="28" t="s">
        <v>200</v>
      </c>
      <c r="D310" s="19"/>
      <c r="E310" s="19"/>
      <c r="F310" s="19"/>
      <c r="G310" s="110"/>
      <c r="H310" s="106">
        <v>0</v>
      </c>
      <c r="I310" s="106">
        <v>130</v>
      </c>
      <c r="J310" s="106">
        <v>126.69</v>
      </c>
      <c r="K310" s="106">
        <f t="shared" si="17"/>
        <v>97.45384615384616</v>
      </c>
      <c r="L310" s="1"/>
      <c r="M310" s="1"/>
    </row>
    <row r="311" spans="1:13" ht="39" customHeight="1">
      <c r="A311" s="242"/>
      <c r="B311" s="174">
        <v>4370</v>
      </c>
      <c r="C311" s="28" t="s">
        <v>201</v>
      </c>
      <c r="D311" s="19"/>
      <c r="E311" s="19"/>
      <c r="F311" s="19"/>
      <c r="G311" s="120"/>
      <c r="H311" s="106">
        <v>3500</v>
      </c>
      <c r="I311" s="106">
        <v>2780</v>
      </c>
      <c r="J311" s="106">
        <v>2772.13</v>
      </c>
      <c r="K311" s="106">
        <f t="shared" si="17"/>
        <v>99.71690647482015</v>
      </c>
      <c r="L311" s="1"/>
      <c r="M311" s="1"/>
    </row>
    <row r="312" spans="1:13" ht="15" customHeight="1">
      <c r="A312" s="242"/>
      <c r="B312" s="174">
        <v>4410</v>
      </c>
      <c r="C312" s="75" t="s">
        <v>53</v>
      </c>
      <c r="D312" s="19"/>
      <c r="E312" s="19"/>
      <c r="F312" s="19"/>
      <c r="G312" s="110"/>
      <c r="H312" s="106">
        <v>300</v>
      </c>
      <c r="I312" s="106">
        <v>600</v>
      </c>
      <c r="J312" s="106">
        <v>468</v>
      </c>
      <c r="K312" s="106">
        <f t="shared" si="17"/>
        <v>78</v>
      </c>
      <c r="L312" s="1"/>
      <c r="M312" s="1"/>
    </row>
    <row r="313" spans="1:13" ht="17.25" customHeight="1">
      <c r="A313" s="242"/>
      <c r="B313" s="174">
        <v>4430</v>
      </c>
      <c r="C313" s="75" t="s">
        <v>11</v>
      </c>
      <c r="D313" s="19"/>
      <c r="E313" s="19"/>
      <c r="F313" s="19"/>
      <c r="G313" s="110"/>
      <c r="H313" s="106">
        <v>2000</v>
      </c>
      <c r="I313" s="106">
        <v>1392</v>
      </c>
      <c r="J313" s="106">
        <v>1378.4</v>
      </c>
      <c r="K313" s="106">
        <f t="shared" si="17"/>
        <v>99.02298850574714</v>
      </c>
      <c r="L313" s="1"/>
      <c r="M313" s="1"/>
    </row>
    <row r="314" spans="1:13" ht="20.25" customHeight="1">
      <c r="A314" s="242"/>
      <c r="B314" s="174">
        <v>4440</v>
      </c>
      <c r="C314" s="65" t="s">
        <v>62</v>
      </c>
      <c r="D314" s="19"/>
      <c r="E314" s="19"/>
      <c r="F314" s="19"/>
      <c r="G314" s="110"/>
      <c r="H314" s="106">
        <v>64242</v>
      </c>
      <c r="I314" s="106">
        <v>61544</v>
      </c>
      <c r="J314" s="106">
        <v>61441.08</v>
      </c>
      <c r="K314" s="106">
        <f t="shared" si="17"/>
        <v>99.83277005069544</v>
      </c>
      <c r="L314" s="1"/>
      <c r="M314" s="1"/>
    </row>
    <row r="315" spans="1:13" ht="18" customHeight="1">
      <c r="A315" s="242"/>
      <c r="B315" s="284">
        <v>4610</v>
      </c>
      <c r="C315" s="84" t="s">
        <v>33</v>
      </c>
      <c r="D315" s="46"/>
      <c r="E315" s="46"/>
      <c r="F315" s="46"/>
      <c r="G315" s="110"/>
      <c r="H315" s="107"/>
      <c r="I315" s="107">
        <v>308</v>
      </c>
      <c r="J315" s="107">
        <v>307.5</v>
      </c>
      <c r="K315" s="107">
        <f t="shared" si="17"/>
        <v>99.83766233766234</v>
      </c>
      <c r="L315" s="1"/>
      <c r="M315" s="1"/>
    </row>
    <row r="316" spans="1:13" ht="25.5" customHeight="1">
      <c r="A316" s="46"/>
      <c r="B316" s="83">
        <v>4700</v>
      </c>
      <c r="C316" s="84" t="s">
        <v>55</v>
      </c>
      <c r="D316" s="46"/>
      <c r="E316" s="46"/>
      <c r="F316" s="46"/>
      <c r="G316" s="110"/>
      <c r="H316" s="107">
        <v>950</v>
      </c>
      <c r="I316" s="107">
        <v>700</v>
      </c>
      <c r="J316" s="107">
        <v>700</v>
      </c>
      <c r="K316" s="107">
        <f t="shared" si="17"/>
        <v>100</v>
      </c>
      <c r="L316" s="1"/>
      <c r="M316" s="1"/>
    </row>
    <row r="317" spans="1:13" ht="17.25" customHeight="1">
      <c r="A317" s="22">
        <v>80113</v>
      </c>
      <c r="B317" s="23"/>
      <c r="C317" s="77" t="s">
        <v>119</v>
      </c>
      <c r="D317" s="25"/>
      <c r="E317" s="25"/>
      <c r="F317" s="25"/>
      <c r="G317" s="110"/>
      <c r="H317" s="99">
        <f>SUM(H318:H319)</f>
        <v>28200</v>
      </c>
      <c r="I317" s="99">
        <f>SUM(I318:I319)</f>
        <v>26500</v>
      </c>
      <c r="J317" s="99">
        <f>SUM(J318:J319)</f>
        <v>7001.36</v>
      </c>
      <c r="K317" s="99">
        <f t="shared" si="17"/>
        <v>26.42022641509434</v>
      </c>
      <c r="L317" s="1"/>
      <c r="M317" s="1"/>
    </row>
    <row r="318" spans="1:13" ht="15" customHeight="1">
      <c r="A318" s="348"/>
      <c r="B318" s="16">
        <v>4170</v>
      </c>
      <c r="C318" s="75" t="s">
        <v>16</v>
      </c>
      <c r="D318" s="25"/>
      <c r="E318" s="25"/>
      <c r="F318" s="25"/>
      <c r="G318" s="110"/>
      <c r="H318" s="108">
        <v>2700</v>
      </c>
      <c r="I318" s="108">
        <v>1000</v>
      </c>
      <c r="J318" s="106">
        <v>0</v>
      </c>
      <c r="K318" s="106">
        <f t="shared" si="17"/>
        <v>0</v>
      </c>
      <c r="L318" s="1"/>
      <c r="M318" s="1"/>
    </row>
    <row r="319" spans="1:13" ht="16.5" customHeight="1">
      <c r="A319" s="377"/>
      <c r="B319" s="27">
        <v>4300</v>
      </c>
      <c r="C319" s="75" t="s">
        <v>5</v>
      </c>
      <c r="D319" s="19"/>
      <c r="E319" s="19"/>
      <c r="F319" s="19"/>
      <c r="G319" s="110"/>
      <c r="H319" s="106">
        <v>25500</v>
      </c>
      <c r="I319" s="106">
        <v>25500</v>
      </c>
      <c r="J319" s="106">
        <v>7001.36</v>
      </c>
      <c r="K319" s="106">
        <f t="shared" si="17"/>
        <v>27.456313725490194</v>
      </c>
      <c r="L319" s="1"/>
      <c r="M319" s="1"/>
    </row>
    <row r="320" spans="1:13" ht="15" customHeight="1">
      <c r="A320" s="22">
        <v>80146</v>
      </c>
      <c r="B320" s="23"/>
      <c r="C320" s="77" t="s">
        <v>120</v>
      </c>
      <c r="D320" s="25"/>
      <c r="E320" s="25"/>
      <c r="F320" s="25"/>
      <c r="G320" s="110"/>
      <c r="H320" s="109">
        <f>SUM(H321:H328)</f>
        <v>28635</v>
      </c>
      <c r="I320" s="99">
        <f>SUM(I321:I328)</f>
        <v>28420</v>
      </c>
      <c r="J320" s="99">
        <f>SUM(J321:J328)</f>
        <v>18216.690000000002</v>
      </c>
      <c r="K320" s="99">
        <f t="shared" si="17"/>
        <v>64.09813511611542</v>
      </c>
      <c r="L320" s="1"/>
      <c r="M320" s="1"/>
    </row>
    <row r="321" spans="1:13" ht="16.5" customHeight="1">
      <c r="A321" s="27"/>
      <c r="B321" s="27">
        <v>4170</v>
      </c>
      <c r="C321" s="18" t="s">
        <v>59</v>
      </c>
      <c r="D321" s="25"/>
      <c r="E321" s="25"/>
      <c r="F321" s="25"/>
      <c r="G321" s="120"/>
      <c r="H321" s="106">
        <v>600</v>
      </c>
      <c r="I321" s="106">
        <v>600</v>
      </c>
      <c r="J321" s="106">
        <v>0</v>
      </c>
      <c r="K321" s="99">
        <f t="shared" si="17"/>
        <v>0</v>
      </c>
      <c r="L321" s="1"/>
      <c r="M321" s="1"/>
    </row>
    <row r="322" spans="1:13" ht="4.5" customHeight="1" thickBot="1">
      <c r="A322" s="212"/>
      <c r="B322" s="132"/>
      <c r="C322" s="212"/>
      <c r="D322" s="148"/>
      <c r="E322" s="148"/>
      <c r="F322" s="148"/>
      <c r="G322" s="149"/>
      <c r="H322" s="149"/>
      <c r="I322" s="149"/>
      <c r="J322" s="149"/>
      <c r="K322" s="149"/>
      <c r="L322" s="1"/>
      <c r="M322" s="1"/>
    </row>
    <row r="323" spans="1:13" ht="14.25" customHeight="1" thickBot="1">
      <c r="A323" s="355" t="s">
        <v>0</v>
      </c>
      <c r="B323" s="357" t="s">
        <v>1</v>
      </c>
      <c r="C323" s="357" t="s">
        <v>2</v>
      </c>
      <c r="D323" s="340" t="s">
        <v>147</v>
      </c>
      <c r="E323" s="341"/>
      <c r="F323" s="341"/>
      <c r="G323" s="342"/>
      <c r="H323" s="343" t="s">
        <v>149</v>
      </c>
      <c r="I323" s="344"/>
      <c r="J323" s="344"/>
      <c r="K323" s="345"/>
      <c r="L323" s="1"/>
      <c r="M323" s="1"/>
    </row>
    <row r="324" spans="1:13" ht="27" customHeight="1" thickBot="1">
      <c r="A324" s="356"/>
      <c r="B324" s="358"/>
      <c r="C324" s="358"/>
      <c r="D324" s="4" t="s">
        <v>187</v>
      </c>
      <c r="E324" s="5" t="s">
        <v>208</v>
      </c>
      <c r="F324" s="282" t="s">
        <v>148</v>
      </c>
      <c r="G324" s="5" t="s">
        <v>188</v>
      </c>
      <c r="H324" s="5" t="s">
        <v>187</v>
      </c>
      <c r="I324" s="6" t="s">
        <v>208</v>
      </c>
      <c r="J324" s="7" t="s">
        <v>148</v>
      </c>
      <c r="K324" s="5" t="s">
        <v>188</v>
      </c>
      <c r="L324" s="1"/>
      <c r="M324" s="1"/>
    </row>
    <row r="325" spans="1:13" ht="14.25" customHeight="1">
      <c r="A325" s="392"/>
      <c r="B325" s="27">
        <v>4210</v>
      </c>
      <c r="C325" s="75" t="s">
        <v>17</v>
      </c>
      <c r="D325" s="25"/>
      <c r="E325" s="25"/>
      <c r="F325" s="25"/>
      <c r="G325" s="110"/>
      <c r="H325" s="106">
        <v>1400</v>
      </c>
      <c r="I325" s="106">
        <v>1185</v>
      </c>
      <c r="J325" s="106">
        <v>1097.39</v>
      </c>
      <c r="K325" s="106">
        <f t="shared" si="17"/>
        <v>92.60675105485234</v>
      </c>
      <c r="L325" s="1"/>
      <c r="M325" s="1"/>
    </row>
    <row r="326" spans="1:13" ht="15" customHeight="1">
      <c r="A326" s="346"/>
      <c r="B326" s="27">
        <v>4300</v>
      </c>
      <c r="C326" s="77" t="s">
        <v>5</v>
      </c>
      <c r="D326" s="25"/>
      <c r="E326" s="25"/>
      <c r="F326" s="25"/>
      <c r="G326" s="110"/>
      <c r="H326" s="106">
        <v>12455</v>
      </c>
      <c r="I326" s="106">
        <v>10300</v>
      </c>
      <c r="J326" s="106">
        <v>4804.8</v>
      </c>
      <c r="K326" s="106">
        <f t="shared" si="17"/>
        <v>46.64854368932039</v>
      </c>
      <c r="L326" s="1"/>
      <c r="M326" s="1"/>
    </row>
    <row r="327" spans="1:13" ht="15.75" customHeight="1">
      <c r="A327" s="346"/>
      <c r="B327" s="27">
        <v>4410</v>
      </c>
      <c r="C327" s="75" t="s">
        <v>53</v>
      </c>
      <c r="D327" s="25"/>
      <c r="E327" s="25"/>
      <c r="F327" s="25"/>
      <c r="G327" s="110"/>
      <c r="H327" s="106">
        <v>1895</v>
      </c>
      <c r="I327" s="106">
        <v>2195</v>
      </c>
      <c r="J327" s="106">
        <v>1125.1</v>
      </c>
      <c r="K327" s="106">
        <f t="shared" si="17"/>
        <v>51.25740318906605</v>
      </c>
      <c r="L327" s="1"/>
      <c r="M327" s="1"/>
    </row>
    <row r="328" spans="1:13" ht="26.25" customHeight="1">
      <c r="A328" s="347"/>
      <c r="B328" s="27">
        <v>4700</v>
      </c>
      <c r="C328" s="65" t="s">
        <v>55</v>
      </c>
      <c r="D328" s="25"/>
      <c r="E328" s="25"/>
      <c r="F328" s="25"/>
      <c r="G328" s="110"/>
      <c r="H328" s="106">
        <v>12285</v>
      </c>
      <c r="I328" s="106">
        <v>14140</v>
      </c>
      <c r="J328" s="106">
        <v>11189.4</v>
      </c>
      <c r="K328" s="106">
        <f t="shared" si="17"/>
        <v>79.13295615275813</v>
      </c>
      <c r="L328" s="1"/>
      <c r="M328" s="1"/>
    </row>
    <row r="329" spans="1:13" ht="14.25">
      <c r="A329" s="142">
        <v>80195</v>
      </c>
      <c r="B329" s="93"/>
      <c r="C329" s="118" t="s">
        <v>9</v>
      </c>
      <c r="D329" s="141">
        <f>SUM(D331:D332)</f>
        <v>482730</v>
      </c>
      <c r="E329" s="141">
        <f>SUM(E330:E332)</f>
        <v>525403.3</v>
      </c>
      <c r="F329" s="141">
        <f>SUM(F330:F332)</f>
        <v>466015.85000000003</v>
      </c>
      <c r="G329" s="147">
        <f>F329/E329*100</f>
        <v>88.69678778188108</v>
      </c>
      <c r="H329" s="141">
        <f>SUM(H331:H360)</f>
        <v>517300</v>
      </c>
      <c r="I329" s="141">
        <f>SUM(I331:I360)</f>
        <v>568871.2999999999</v>
      </c>
      <c r="J329" s="141">
        <f>SUM(J331:J360)</f>
        <v>494333.1</v>
      </c>
      <c r="K329" s="141">
        <f>J329/I329*100</f>
        <v>86.89717691857544</v>
      </c>
      <c r="L329" s="1"/>
      <c r="M329" s="1"/>
    </row>
    <row r="330" spans="1:13" ht="14.25">
      <c r="A330" s="348"/>
      <c r="B330" s="295" t="s">
        <v>37</v>
      </c>
      <c r="C330" s="34" t="s">
        <v>230</v>
      </c>
      <c r="D330" s="98">
        <v>0</v>
      </c>
      <c r="E330" s="98">
        <v>2855</v>
      </c>
      <c r="F330" s="98">
        <v>0</v>
      </c>
      <c r="G330" s="120"/>
      <c r="H330" s="182"/>
      <c r="I330" s="141"/>
      <c r="J330" s="141"/>
      <c r="K330" s="141"/>
      <c r="L330" s="1"/>
      <c r="M330" s="1"/>
    </row>
    <row r="331" spans="1:13" ht="61.5" customHeight="1">
      <c r="A331" s="349"/>
      <c r="B331" s="190">
        <v>2007</v>
      </c>
      <c r="C331" s="65" t="s">
        <v>204</v>
      </c>
      <c r="D331" s="99">
        <v>410320.5</v>
      </c>
      <c r="E331" s="99">
        <v>444166.06</v>
      </c>
      <c r="F331" s="99">
        <v>390002.59</v>
      </c>
      <c r="G331" s="120">
        <f>F331/E331*100</f>
        <v>87.8055810928012</v>
      </c>
      <c r="H331" s="109"/>
      <c r="I331" s="99"/>
      <c r="J331" s="99"/>
      <c r="K331" s="99"/>
      <c r="L331" s="1"/>
      <c r="M331" s="1"/>
    </row>
    <row r="332" spans="1:13" ht="63" customHeight="1">
      <c r="A332" s="152"/>
      <c r="B332" s="191">
        <v>2009</v>
      </c>
      <c r="C332" s="145" t="s">
        <v>204</v>
      </c>
      <c r="D332" s="99">
        <v>72409.5</v>
      </c>
      <c r="E332" s="99">
        <v>78382.24</v>
      </c>
      <c r="F332" s="99">
        <v>76013.26</v>
      </c>
      <c r="G332" s="110">
        <f>F332/E332*100</f>
        <v>96.97765718356605</v>
      </c>
      <c r="H332" s="109"/>
      <c r="I332" s="99"/>
      <c r="J332" s="99"/>
      <c r="K332" s="99"/>
      <c r="L332" s="1"/>
      <c r="M332" s="1"/>
    </row>
    <row r="333" spans="1:13" ht="15" customHeight="1">
      <c r="A333" s="152"/>
      <c r="B333" s="192">
        <v>4017</v>
      </c>
      <c r="C333" s="79" t="s">
        <v>49</v>
      </c>
      <c r="D333" s="99"/>
      <c r="E333" s="99"/>
      <c r="F333" s="99"/>
      <c r="G333" s="110"/>
      <c r="H333" s="108">
        <v>26499.6</v>
      </c>
      <c r="I333" s="108">
        <v>26499.6</v>
      </c>
      <c r="J333" s="131">
        <v>21448.71</v>
      </c>
      <c r="K333" s="106">
        <f t="shared" si="17"/>
        <v>80.93975003396278</v>
      </c>
      <c r="L333" s="1"/>
      <c r="M333" s="1"/>
    </row>
    <row r="334" spans="1:13" ht="15.75" customHeight="1">
      <c r="A334" s="152"/>
      <c r="B334" s="192">
        <v>4019</v>
      </c>
      <c r="C334" s="79" t="s">
        <v>49</v>
      </c>
      <c r="D334" s="99"/>
      <c r="E334" s="99"/>
      <c r="F334" s="99"/>
      <c r="G334" s="110"/>
      <c r="H334" s="108">
        <v>4676.4</v>
      </c>
      <c r="I334" s="108">
        <v>4676.4</v>
      </c>
      <c r="J334" s="131">
        <v>3785.11</v>
      </c>
      <c r="K334" s="106">
        <f t="shared" si="17"/>
        <v>80.94068086562314</v>
      </c>
      <c r="L334" s="1"/>
      <c r="M334" s="1"/>
    </row>
    <row r="335" spans="1:13" ht="15" customHeight="1">
      <c r="A335" s="152"/>
      <c r="B335" s="192">
        <v>4117</v>
      </c>
      <c r="C335" s="75" t="s">
        <v>51</v>
      </c>
      <c r="D335" s="99"/>
      <c r="E335" s="99"/>
      <c r="F335" s="99"/>
      <c r="G335" s="110"/>
      <c r="H335" s="108">
        <v>4046</v>
      </c>
      <c r="I335" s="108">
        <v>4046</v>
      </c>
      <c r="J335" s="131">
        <v>3829.05</v>
      </c>
      <c r="K335" s="106">
        <f t="shared" si="17"/>
        <v>94.63791398912507</v>
      </c>
      <c r="L335" s="1"/>
      <c r="M335" s="1"/>
    </row>
    <row r="336" spans="1:13" ht="18" customHeight="1">
      <c r="A336" s="152"/>
      <c r="B336" s="192">
        <v>4119</v>
      </c>
      <c r="C336" s="75" t="s">
        <v>51</v>
      </c>
      <c r="D336" s="99"/>
      <c r="E336" s="99"/>
      <c r="F336" s="99"/>
      <c r="G336" s="110"/>
      <c r="H336" s="108">
        <v>714</v>
      </c>
      <c r="I336" s="108">
        <v>714</v>
      </c>
      <c r="J336" s="131">
        <v>675.71</v>
      </c>
      <c r="K336" s="106">
        <f t="shared" si="17"/>
        <v>94.63725490196079</v>
      </c>
      <c r="L336" s="1"/>
      <c r="M336" s="1"/>
    </row>
    <row r="337" spans="1:13" ht="15.75" customHeight="1">
      <c r="A337" s="152"/>
      <c r="B337" s="192">
        <v>4127</v>
      </c>
      <c r="C337" s="75" t="s">
        <v>52</v>
      </c>
      <c r="D337" s="99"/>
      <c r="E337" s="99"/>
      <c r="F337" s="99"/>
      <c r="G337" s="110"/>
      <c r="H337" s="108">
        <v>649.4</v>
      </c>
      <c r="I337" s="108">
        <v>649.4</v>
      </c>
      <c r="J337" s="131">
        <v>525.47</v>
      </c>
      <c r="K337" s="106">
        <f t="shared" si="17"/>
        <v>80.91623036649216</v>
      </c>
      <c r="L337" s="1"/>
      <c r="M337" s="1"/>
    </row>
    <row r="338" spans="1:13" ht="15.75" customHeight="1">
      <c r="A338" s="152"/>
      <c r="B338" s="192">
        <v>4129</v>
      </c>
      <c r="C338" s="75" t="s">
        <v>52</v>
      </c>
      <c r="D338" s="99"/>
      <c r="E338" s="99"/>
      <c r="F338" s="99"/>
      <c r="G338" s="110"/>
      <c r="H338" s="108">
        <v>114.6</v>
      </c>
      <c r="I338" s="108">
        <v>114.6</v>
      </c>
      <c r="J338" s="131">
        <v>92.74</v>
      </c>
      <c r="K338" s="106">
        <f t="shared" si="17"/>
        <v>80.92495636998255</v>
      </c>
      <c r="L338" s="1"/>
      <c r="M338" s="1"/>
    </row>
    <row r="339" spans="1:13" ht="14.25">
      <c r="A339" s="152"/>
      <c r="B339" s="192">
        <v>4170</v>
      </c>
      <c r="C339" s="18" t="s">
        <v>59</v>
      </c>
      <c r="D339" s="99"/>
      <c r="E339" s="99"/>
      <c r="F339" s="99"/>
      <c r="G339" s="110"/>
      <c r="H339" s="108"/>
      <c r="I339" s="108">
        <v>4314</v>
      </c>
      <c r="J339" s="108">
        <v>4314</v>
      </c>
      <c r="K339" s="106">
        <f t="shared" si="17"/>
        <v>100</v>
      </c>
      <c r="L339" s="1"/>
      <c r="M339" s="1"/>
    </row>
    <row r="340" spans="1:13" ht="14.25">
      <c r="A340" s="152"/>
      <c r="B340" s="192">
        <v>4177</v>
      </c>
      <c r="C340" s="18" t="s">
        <v>59</v>
      </c>
      <c r="D340" s="99"/>
      <c r="E340" s="99"/>
      <c r="F340" s="99"/>
      <c r="G340" s="110"/>
      <c r="H340" s="108">
        <v>251991</v>
      </c>
      <c r="I340" s="108">
        <v>251991</v>
      </c>
      <c r="J340" s="131">
        <v>226580.1</v>
      </c>
      <c r="K340" s="106">
        <f t="shared" si="17"/>
        <v>89.9159493791445</v>
      </c>
      <c r="L340" s="1"/>
      <c r="M340" s="1"/>
    </row>
    <row r="341" spans="1:13" ht="14.25">
      <c r="A341" s="152"/>
      <c r="B341" s="192">
        <v>4179</v>
      </c>
      <c r="C341" s="18" t="s">
        <v>59</v>
      </c>
      <c r="D341" s="99"/>
      <c r="E341" s="99"/>
      <c r="F341" s="99"/>
      <c r="G341" s="110"/>
      <c r="H341" s="108">
        <v>44469</v>
      </c>
      <c r="I341" s="108">
        <v>44469</v>
      </c>
      <c r="J341" s="131">
        <v>39984.8</v>
      </c>
      <c r="K341" s="106">
        <f t="shared" si="17"/>
        <v>89.91612134295802</v>
      </c>
      <c r="L341" s="1"/>
      <c r="M341" s="1"/>
    </row>
    <row r="342" spans="1:13" ht="16.5" customHeight="1">
      <c r="A342" s="346"/>
      <c r="B342" s="27">
        <v>4210</v>
      </c>
      <c r="C342" s="75" t="s">
        <v>17</v>
      </c>
      <c r="D342" s="99"/>
      <c r="E342" s="99"/>
      <c r="F342" s="99"/>
      <c r="G342" s="120"/>
      <c r="H342" s="165">
        <v>0</v>
      </c>
      <c r="I342" s="106">
        <v>5241</v>
      </c>
      <c r="J342" s="131">
        <v>2301.98</v>
      </c>
      <c r="K342" s="106">
        <f t="shared" si="17"/>
        <v>43.92253386758252</v>
      </c>
      <c r="L342" s="1"/>
      <c r="M342" s="1"/>
    </row>
    <row r="343" spans="1:13" ht="17.25" customHeight="1">
      <c r="A343" s="346"/>
      <c r="B343" s="176">
        <v>4217</v>
      </c>
      <c r="C343" s="75" t="s">
        <v>17</v>
      </c>
      <c r="D343" s="228"/>
      <c r="E343" s="228"/>
      <c r="F343" s="229"/>
      <c r="G343" s="230"/>
      <c r="H343" s="285">
        <v>61880</v>
      </c>
      <c r="I343" s="232">
        <v>71034.77</v>
      </c>
      <c r="J343" s="233">
        <v>53784.02</v>
      </c>
      <c r="K343" s="107">
        <f t="shared" si="17"/>
        <v>75.71506179297828</v>
      </c>
      <c r="L343" s="1"/>
      <c r="M343" s="1"/>
    </row>
    <row r="344" spans="1:13" ht="14.25">
      <c r="A344" s="152"/>
      <c r="B344" s="50">
        <v>4219</v>
      </c>
      <c r="C344" s="75" t="s">
        <v>17</v>
      </c>
      <c r="D344" s="99"/>
      <c r="E344" s="99"/>
      <c r="F344" s="99"/>
      <c r="G344" s="110"/>
      <c r="H344" s="108">
        <v>10920</v>
      </c>
      <c r="I344" s="106">
        <v>12535.54</v>
      </c>
      <c r="J344" s="131">
        <v>9491.3</v>
      </c>
      <c r="K344" s="106">
        <f t="shared" si="17"/>
        <v>75.71512675161979</v>
      </c>
      <c r="L344" s="1"/>
      <c r="M344" s="1"/>
    </row>
    <row r="345" spans="1:13" ht="16.5" customHeight="1">
      <c r="A345" s="152"/>
      <c r="B345" s="50">
        <v>4300</v>
      </c>
      <c r="C345" s="34" t="s">
        <v>5</v>
      </c>
      <c r="D345" s="99"/>
      <c r="E345" s="99"/>
      <c r="F345" s="99"/>
      <c r="G345" s="110"/>
      <c r="H345" s="108">
        <v>2550</v>
      </c>
      <c r="I345" s="106">
        <v>3350</v>
      </c>
      <c r="J345" s="131">
        <v>1512.75</v>
      </c>
      <c r="K345" s="106">
        <f t="shared" si="17"/>
        <v>45.156716417910445</v>
      </c>
      <c r="L345" s="1"/>
      <c r="M345" s="1"/>
    </row>
    <row r="346" spans="1:13" ht="15.75" customHeight="1">
      <c r="A346" s="152"/>
      <c r="B346" s="50">
        <v>4307</v>
      </c>
      <c r="C346" s="34" t="s">
        <v>5</v>
      </c>
      <c r="D346" s="99"/>
      <c r="E346" s="99"/>
      <c r="F346" s="99"/>
      <c r="G346" s="110"/>
      <c r="H346" s="108">
        <v>58718</v>
      </c>
      <c r="I346" s="106">
        <v>83408.79</v>
      </c>
      <c r="J346" s="131">
        <v>78190.95</v>
      </c>
      <c r="K346" s="106">
        <f t="shared" si="17"/>
        <v>93.74425645066906</v>
      </c>
      <c r="L346" s="1"/>
      <c r="M346" s="1"/>
    </row>
    <row r="347" spans="1:13" ht="13.5" customHeight="1">
      <c r="A347" s="184"/>
      <c r="B347" s="27">
        <v>4309</v>
      </c>
      <c r="C347" s="75" t="s">
        <v>5</v>
      </c>
      <c r="D347" s="99"/>
      <c r="E347" s="99"/>
      <c r="F347" s="99"/>
      <c r="G347" s="110"/>
      <c r="H347" s="108">
        <v>10362</v>
      </c>
      <c r="I347" s="106">
        <v>14719.2</v>
      </c>
      <c r="J347" s="131">
        <v>13798.41</v>
      </c>
      <c r="K347" s="106">
        <f t="shared" si="17"/>
        <v>93.74429316810695</v>
      </c>
      <c r="L347" s="1"/>
      <c r="M347" s="1"/>
    </row>
    <row r="348" spans="1:13" ht="5.25" customHeight="1" thickBot="1">
      <c r="A348" s="198"/>
      <c r="B348" s="213"/>
      <c r="C348" s="200"/>
      <c r="D348" s="204"/>
      <c r="E348" s="204"/>
      <c r="F348" s="204"/>
      <c r="G348" s="204"/>
      <c r="H348" s="204"/>
      <c r="I348" s="204"/>
      <c r="J348" s="204"/>
      <c r="K348" s="204"/>
      <c r="L348" s="1"/>
      <c r="M348" s="1"/>
    </row>
    <row r="349" spans="1:13" ht="15" customHeight="1" thickBot="1">
      <c r="A349" s="355" t="s">
        <v>0</v>
      </c>
      <c r="B349" s="357" t="s">
        <v>1</v>
      </c>
      <c r="C349" s="357" t="s">
        <v>2</v>
      </c>
      <c r="D349" s="340" t="s">
        <v>147</v>
      </c>
      <c r="E349" s="341"/>
      <c r="F349" s="341"/>
      <c r="G349" s="342"/>
      <c r="H349" s="343" t="s">
        <v>149</v>
      </c>
      <c r="I349" s="344"/>
      <c r="J349" s="344"/>
      <c r="K349" s="345"/>
      <c r="L349" s="1"/>
      <c r="M349" s="1"/>
    </row>
    <row r="350" spans="1:13" ht="27.75" customHeight="1" thickBot="1">
      <c r="A350" s="356"/>
      <c r="B350" s="358"/>
      <c r="C350" s="358"/>
      <c r="D350" s="4" t="s">
        <v>187</v>
      </c>
      <c r="E350" s="5" t="s">
        <v>208</v>
      </c>
      <c r="F350" s="290" t="s">
        <v>148</v>
      </c>
      <c r="G350" s="5" t="s">
        <v>188</v>
      </c>
      <c r="H350" s="5" t="s">
        <v>187</v>
      </c>
      <c r="I350" s="6" t="s">
        <v>208</v>
      </c>
      <c r="J350" s="7" t="s">
        <v>148</v>
      </c>
      <c r="K350" s="5" t="s">
        <v>188</v>
      </c>
      <c r="L350" s="1"/>
      <c r="M350" s="1"/>
    </row>
    <row r="351" spans="1:13" ht="16.5" customHeight="1">
      <c r="A351" s="152"/>
      <c r="B351" s="296">
        <v>4357</v>
      </c>
      <c r="C351" s="184" t="s">
        <v>197</v>
      </c>
      <c r="D351" s="99"/>
      <c r="E351" s="99"/>
      <c r="F351" s="99"/>
      <c r="G351" s="110"/>
      <c r="H351" s="108">
        <v>212.5</v>
      </c>
      <c r="I351" s="108">
        <v>212.5</v>
      </c>
      <c r="J351" s="131">
        <v>0</v>
      </c>
      <c r="K351" s="106"/>
      <c r="L351" s="1"/>
      <c r="M351" s="1"/>
    </row>
    <row r="352" spans="1:13" ht="15" customHeight="1">
      <c r="A352" s="152"/>
      <c r="B352" s="50">
        <v>4359</v>
      </c>
      <c r="C352" s="75" t="s">
        <v>197</v>
      </c>
      <c r="D352" s="99"/>
      <c r="E352" s="99"/>
      <c r="F352" s="99"/>
      <c r="G352" s="110"/>
      <c r="H352" s="108">
        <v>37.5</v>
      </c>
      <c r="I352" s="108">
        <v>37.5</v>
      </c>
      <c r="J352" s="131">
        <v>0</v>
      </c>
      <c r="K352" s="106"/>
      <c r="L352" s="1"/>
      <c r="M352" s="1"/>
    </row>
    <row r="353" spans="1:13" ht="25.5" customHeight="1">
      <c r="A353" s="297"/>
      <c r="B353" s="27">
        <v>4360</v>
      </c>
      <c r="C353" s="28" t="s">
        <v>225</v>
      </c>
      <c r="D353" s="99"/>
      <c r="E353" s="99"/>
      <c r="F353" s="99"/>
      <c r="G353" s="110"/>
      <c r="H353" s="108"/>
      <c r="I353" s="108">
        <v>200</v>
      </c>
      <c r="J353" s="131">
        <v>100</v>
      </c>
      <c r="K353" s="106">
        <f t="shared" si="17"/>
        <v>50</v>
      </c>
      <c r="L353" s="1"/>
      <c r="M353" s="1"/>
    </row>
    <row r="354" spans="1:13" ht="26.25" customHeight="1">
      <c r="A354" s="152"/>
      <c r="B354" s="50">
        <v>4367</v>
      </c>
      <c r="C354" s="28" t="s">
        <v>225</v>
      </c>
      <c r="D354" s="99"/>
      <c r="E354" s="99"/>
      <c r="F354" s="99"/>
      <c r="G354" s="110"/>
      <c r="H354" s="108">
        <v>1402.5</v>
      </c>
      <c r="I354" s="108">
        <v>1402.5</v>
      </c>
      <c r="J354" s="131">
        <v>595</v>
      </c>
      <c r="K354" s="106">
        <f>J354/I354*100</f>
        <v>42.42424242424242</v>
      </c>
      <c r="L354" s="1"/>
      <c r="M354" s="1"/>
    </row>
    <row r="355" spans="1:13" ht="25.5" customHeight="1">
      <c r="A355" s="152"/>
      <c r="B355" s="50">
        <v>4369</v>
      </c>
      <c r="C355" s="28" t="s">
        <v>225</v>
      </c>
      <c r="D355" s="99"/>
      <c r="E355" s="99"/>
      <c r="F355" s="99"/>
      <c r="G355" s="110"/>
      <c r="H355" s="108">
        <v>247.5</v>
      </c>
      <c r="I355" s="108">
        <v>247.5</v>
      </c>
      <c r="J355" s="131">
        <v>105</v>
      </c>
      <c r="K355" s="106">
        <f t="shared" si="17"/>
        <v>42.42424242424242</v>
      </c>
      <c r="L355" s="1"/>
      <c r="M355" s="1"/>
    </row>
    <row r="356" spans="1:13" ht="27" customHeight="1">
      <c r="A356" s="152"/>
      <c r="B356" s="50">
        <v>4377</v>
      </c>
      <c r="C356" s="28" t="s">
        <v>242</v>
      </c>
      <c r="D356" s="99"/>
      <c r="E356" s="99"/>
      <c r="F356" s="99"/>
      <c r="G356" s="110"/>
      <c r="H356" s="108">
        <v>637.5</v>
      </c>
      <c r="I356" s="108">
        <v>637.5</v>
      </c>
      <c r="J356" s="131">
        <v>0</v>
      </c>
      <c r="K356" s="106">
        <f t="shared" si="17"/>
        <v>0</v>
      </c>
      <c r="L356" s="1"/>
      <c r="M356" s="1"/>
    </row>
    <row r="357" spans="1:13" ht="27" customHeight="1">
      <c r="A357" s="152"/>
      <c r="B357" s="50">
        <v>4379</v>
      </c>
      <c r="C357" s="28" t="s">
        <v>242</v>
      </c>
      <c r="D357" s="99"/>
      <c r="E357" s="99"/>
      <c r="F357" s="99"/>
      <c r="G357" s="110"/>
      <c r="H357" s="108">
        <v>112.5</v>
      </c>
      <c r="I357" s="108">
        <v>112.5</v>
      </c>
      <c r="J357" s="131">
        <v>0</v>
      </c>
      <c r="K357" s="106">
        <f t="shared" si="17"/>
        <v>0</v>
      </c>
      <c r="L357" s="1"/>
      <c r="M357" s="1"/>
    </row>
    <row r="358" spans="1:13" ht="17.25" customHeight="1">
      <c r="A358" s="152"/>
      <c r="B358" s="27">
        <v>4440</v>
      </c>
      <c r="C358" s="65" t="s">
        <v>62</v>
      </c>
      <c r="D358" s="99"/>
      <c r="E358" s="99"/>
      <c r="F358" s="99"/>
      <c r="G358" s="110"/>
      <c r="H358" s="108">
        <v>32020</v>
      </c>
      <c r="I358" s="106">
        <v>33218</v>
      </c>
      <c r="J358" s="131">
        <v>33218</v>
      </c>
      <c r="K358" s="106">
        <f t="shared" si="17"/>
        <v>100</v>
      </c>
      <c r="L358" s="1"/>
      <c r="M358" s="1"/>
    </row>
    <row r="359" spans="1:13" ht="24">
      <c r="A359" s="152"/>
      <c r="B359" s="50">
        <v>4707</v>
      </c>
      <c r="C359" s="84" t="s">
        <v>55</v>
      </c>
      <c r="D359" s="99"/>
      <c r="E359" s="99"/>
      <c r="F359" s="99"/>
      <c r="G359" s="110"/>
      <c r="H359" s="108">
        <v>4284</v>
      </c>
      <c r="I359" s="108">
        <v>4284</v>
      </c>
      <c r="J359" s="131">
        <v>0</v>
      </c>
      <c r="K359" s="106">
        <f t="shared" si="17"/>
        <v>0</v>
      </c>
      <c r="L359" s="1"/>
      <c r="M359" s="1"/>
    </row>
    <row r="360" spans="1:13" ht="28.5" customHeight="1" thickBot="1">
      <c r="A360" s="155"/>
      <c r="B360" s="27">
        <v>4709</v>
      </c>
      <c r="C360" s="84" t="s">
        <v>55</v>
      </c>
      <c r="D360" s="99"/>
      <c r="E360" s="99"/>
      <c r="F360" s="99"/>
      <c r="G360" s="120"/>
      <c r="H360" s="108">
        <v>756</v>
      </c>
      <c r="I360" s="108">
        <v>756</v>
      </c>
      <c r="J360" s="131">
        <v>0</v>
      </c>
      <c r="K360" s="106">
        <f t="shared" si="17"/>
        <v>0</v>
      </c>
      <c r="L360" s="1"/>
      <c r="M360" s="1"/>
    </row>
    <row r="361" spans="1:13" ht="18" customHeight="1" thickBot="1">
      <c r="A361" s="58">
        <v>851</v>
      </c>
      <c r="B361" s="69"/>
      <c r="C361" s="73" t="s">
        <v>121</v>
      </c>
      <c r="D361" s="40"/>
      <c r="E361" s="9"/>
      <c r="F361" s="10"/>
      <c r="G361" s="11"/>
      <c r="H361" s="103">
        <f>SUM(H366+H362)</f>
        <v>95000</v>
      </c>
      <c r="I361" s="102">
        <f>SUM(I366+I362)</f>
        <v>102137</v>
      </c>
      <c r="J361" s="102">
        <f>SUM(J366+J362)</f>
        <v>99325.29</v>
      </c>
      <c r="K361" s="102">
        <f t="shared" si="17"/>
        <v>97.24711906556878</v>
      </c>
      <c r="L361" s="1"/>
      <c r="M361" s="1"/>
    </row>
    <row r="362" spans="1:13" ht="15" customHeight="1">
      <c r="A362" s="41">
        <v>85153</v>
      </c>
      <c r="B362" s="78"/>
      <c r="C362" s="74" t="s">
        <v>180</v>
      </c>
      <c r="D362" s="71"/>
      <c r="E362" s="71"/>
      <c r="F362" s="71"/>
      <c r="G362" s="70"/>
      <c r="H362" s="111">
        <f>SUM(H363:H365)</f>
        <v>4500</v>
      </c>
      <c r="I362" s="112">
        <f>SUM(I363:I365)</f>
        <v>4500</v>
      </c>
      <c r="J362" s="112">
        <f>SUM(J363:J365)</f>
        <v>3781.02</v>
      </c>
      <c r="K362" s="112">
        <f t="shared" si="17"/>
        <v>84.02266666666667</v>
      </c>
      <c r="L362" s="1"/>
      <c r="M362" s="1"/>
    </row>
    <row r="363" spans="1:13" ht="17.25" customHeight="1">
      <c r="A363" s="348"/>
      <c r="B363" s="27">
        <v>4210</v>
      </c>
      <c r="C363" s="75" t="s">
        <v>17</v>
      </c>
      <c r="D363" s="57"/>
      <c r="E363" s="57"/>
      <c r="F363" s="57"/>
      <c r="G363" s="62"/>
      <c r="H363" s="106">
        <v>300</v>
      </c>
      <c r="I363" s="106">
        <v>400</v>
      </c>
      <c r="J363" s="106">
        <v>206.02</v>
      </c>
      <c r="K363" s="107">
        <f t="shared" si="17"/>
        <v>51.505</v>
      </c>
      <c r="L363" s="1"/>
      <c r="M363" s="1"/>
    </row>
    <row r="364" spans="1:13" ht="18.75" customHeight="1">
      <c r="A364" s="349"/>
      <c r="B364" s="27">
        <v>4300</v>
      </c>
      <c r="C364" s="75" t="s">
        <v>5</v>
      </c>
      <c r="D364" s="57"/>
      <c r="E364" s="57"/>
      <c r="F364" s="57"/>
      <c r="G364" s="62"/>
      <c r="H364" s="106">
        <v>3700</v>
      </c>
      <c r="I364" s="106">
        <v>4100</v>
      </c>
      <c r="J364" s="106">
        <v>3575</v>
      </c>
      <c r="K364" s="107">
        <f t="shared" si="17"/>
        <v>87.1951219512195</v>
      </c>
      <c r="L364" s="1"/>
      <c r="M364" s="1"/>
    </row>
    <row r="365" spans="1:13" ht="15" customHeight="1">
      <c r="A365" s="349"/>
      <c r="B365" s="27">
        <v>4410</v>
      </c>
      <c r="C365" s="18" t="s">
        <v>53</v>
      </c>
      <c r="D365" s="57"/>
      <c r="E365" s="57"/>
      <c r="F365" s="57"/>
      <c r="G365" s="62"/>
      <c r="H365" s="106">
        <v>500</v>
      </c>
      <c r="I365" s="106">
        <v>0</v>
      </c>
      <c r="J365" s="106">
        <v>0</v>
      </c>
      <c r="K365" s="107"/>
      <c r="L365" s="1"/>
      <c r="M365" s="1"/>
    </row>
    <row r="366" spans="1:13" ht="19.5" customHeight="1">
      <c r="A366" s="156">
        <v>85154</v>
      </c>
      <c r="B366" s="23"/>
      <c r="C366" s="77" t="s">
        <v>122</v>
      </c>
      <c r="D366" s="25"/>
      <c r="E366" s="25"/>
      <c r="F366" s="25"/>
      <c r="G366" s="32"/>
      <c r="H366" s="26">
        <f>SUM(H368:H379)</f>
        <v>90500</v>
      </c>
      <c r="I366" s="25">
        <f>SUM(I367:I379)</f>
        <v>97637</v>
      </c>
      <c r="J366" s="25">
        <f>SUM(J367:J379)</f>
        <v>95544.26999999999</v>
      </c>
      <c r="K366" s="25">
        <f t="shared" si="17"/>
        <v>97.85662197732415</v>
      </c>
      <c r="L366" s="1"/>
      <c r="M366" s="1"/>
    </row>
    <row r="367" spans="1:13" ht="60.75" customHeight="1">
      <c r="A367" s="359"/>
      <c r="B367" s="27">
        <v>2360</v>
      </c>
      <c r="C367" s="179" t="s">
        <v>198</v>
      </c>
      <c r="D367" s="178"/>
      <c r="E367" s="178"/>
      <c r="F367" s="178"/>
      <c r="G367" s="180"/>
      <c r="H367" s="108">
        <v>0</v>
      </c>
      <c r="I367" s="106">
        <v>40000</v>
      </c>
      <c r="J367" s="106">
        <v>40000</v>
      </c>
      <c r="K367" s="106">
        <f t="shared" si="17"/>
        <v>100</v>
      </c>
      <c r="L367" s="1"/>
      <c r="M367" s="1"/>
    </row>
    <row r="368" spans="1:13" ht="27" customHeight="1">
      <c r="A368" s="346"/>
      <c r="B368" s="27">
        <v>2800</v>
      </c>
      <c r="C368" s="65" t="s">
        <v>155</v>
      </c>
      <c r="D368" s="19"/>
      <c r="E368" s="19"/>
      <c r="F368" s="19"/>
      <c r="G368" s="20"/>
      <c r="H368" s="106">
        <v>5000</v>
      </c>
      <c r="I368" s="106">
        <v>5000</v>
      </c>
      <c r="J368" s="106">
        <v>5000</v>
      </c>
      <c r="K368" s="106">
        <f t="shared" si="17"/>
        <v>100</v>
      </c>
      <c r="L368" s="1"/>
      <c r="M368" s="1"/>
    </row>
    <row r="369" spans="1:13" ht="38.25" customHeight="1">
      <c r="A369" s="347"/>
      <c r="B369" s="27">
        <v>2820</v>
      </c>
      <c r="C369" s="65" t="s">
        <v>28</v>
      </c>
      <c r="D369" s="19"/>
      <c r="E369" s="19"/>
      <c r="F369" s="19"/>
      <c r="G369" s="20"/>
      <c r="H369" s="106">
        <v>40000</v>
      </c>
      <c r="I369" s="106">
        <v>0</v>
      </c>
      <c r="J369" s="106">
        <v>0</v>
      </c>
      <c r="K369" s="106"/>
      <c r="L369" s="1"/>
      <c r="M369" s="1"/>
    </row>
    <row r="370" spans="1:13" ht="9" customHeight="1" thickBot="1">
      <c r="A370" s="198"/>
      <c r="B370" s="200"/>
      <c r="C370" s="214"/>
      <c r="D370" s="148"/>
      <c r="E370" s="148"/>
      <c r="F370" s="148"/>
      <c r="G370" s="148"/>
      <c r="H370" s="148"/>
      <c r="I370" s="148"/>
      <c r="J370" s="148"/>
      <c r="K370" s="149"/>
      <c r="L370" s="1"/>
      <c r="M370" s="1"/>
    </row>
    <row r="371" spans="1:13" ht="15" customHeight="1" thickBot="1">
      <c r="A371" s="355" t="s">
        <v>0</v>
      </c>
      <c r="B371" s="357" t="s">
        <v>1</v>
      </c>
      <c r="C371" s="357" t="s">
        <v>2</v>
      </c>
      <c r="D371" s="340" t="s">
        <v>147</v>
      </c>
      <c r="E371" s="341"/>
      <c r="F371" s="341"/>
      <c r="G371" s="342"/>
      <c r="H371" s="343" t="s">
        <v>149</v>
      </c>
      <c r="I371" s="344"/>
      <c r="J371" s="344"/>
      <c r="K371" s="345"/>
      <c r="L371" s="1"/>
      <c r="M371" s="1"/>
    </row>
    <row r="372" spans="1:13" ht="28.5" customHeight="1" thickBot="1">
      <c r="A372" s="356"/>
      <c r="B372" s="358"/>
      <c r="C372" s="358"/>
      <c r="D372" s="4" t="s">
        <v>187</v>
      </c>
      <c r="E372" s="5" t="s">
        <v>208</v>
      </c>
      <c r="F372" s="282" t="s">
        <v>148</v>
      </c>
      <c r="G372" s="5" t="s">
        <v>188</v>
      </c>
      <c r="H372" s="5" t="s">
        <v>187</v>
      </c>
      <c r="I372" s="6" t="s">
        <v>208</v>
      </c>
      <c r="J372" s="7" t="s">
        <v>148</v>
      </c>
      <c r="K372" s="5" t="s">
        <v>188</v>
      </c>
      <c r="L372" s="1"/>
      <c r="M372" s="1"/>
    </row>
    <row r="373" spans="1:13" ht="15" customHeight="1">
      <c r="A373" s="392"/>
      <c r="B373" s="27">
        <v>3030</v>
      </c>
      <c r="C373" s="65" t="s">
        <v>43</v>
      </c>
      <c r="D373" s="19"/>
      <c r="E373" s="19"/>
      <c r="F373" s="19"/>
      <c r="G373" s="20"/>
      <c r="H373" s="19">
        <v>12100</v>
      </c>
      <c r="I373" s="19">
        <v>12100</v>
      </c>
      <c r="J373" s="19">
        <v>11700</v>
      </c>
      <c r="K373" s="19">
        <f t="shared" si="17"/>
        <v>96.69421487603306</v>
      </c>
      <c r="L373" s="1"/>
      <c r="M373" s="1"/>
    </row>
    <row r="374" spans="1:13" ht="17.25" customHeight="1">
      <c r="A374" s="346"/>
      <c r="B374" s="27">
        <v>4110</v>
      </c>
      <c r="C374" s="75" t="s">
        <v>51</v>
      </c>
      <c r="D374" s="19"/>
      <c r="E374" s="19"/>
      <c r="F374" s="19"/>
      <c r="G374" s="20"/>
      <c r="H374" s="19">
        <v>1380</v>
      </c>
      <c r="I374" s="19">
        <v>1780</v>
      </c>
      <c r="J374" s="19">
        <v>1650.14</v>
      </c>
      <c r="K374" s="19">
        <f t="shared" si="17"/>
        <v>92.70449438202247</v>
      </c>
      <c r="L374" s="1"/>
      <c r="M374" s="1"/>
    </row>
    <row r="375" spans="1:13" ht="15" customHeight="1">
      <c r="A375" s="346"/>
      <c r="B375" s="27">
        <v>4120</v>
      </c>
      <c r="C375" s="75" t="s">
        <v>52</v>
      </c>
      <c r="D375" s="19"/>
      <c r="E375" s="19"/>
      <c r="F375" s="19"/>
      <c r="G375" s="20"/>
      <c r="H375" s="19">
        <v>200</v>
      </c>
      <c r="I375" s="19">
        <v>200</v>
      </c>
      <c r="J375" s="19">
        <v>30.6</v>
      </c>
      <c r="K375" s="19">
        <f t="shared" si="17"/>
        <v>15.299999999999999</v>
      </c>
      <c r="L375" s="1"/>
      <c r="M375" s="1"/>
    </row>
    <row r="376" spans="1:13" ht="16.5" customHeight="1">
      <c r="A376" s="346"/>
      <c r="B376" s="27">
        <v>4170</v>
      </c>
      <c r="C376" s="75" t="s">
        <v>59</v>
      </c>
      <c r="D376" s="19"/>
      <c r="E376" s="19"/>
      <c r="F376" s="19"/>
      <c r="G376" s="20"/>
      <c r="H376" s="19">
        <v>13470</v>
      </c>
      <c r="I376" s="19">
        <v>13470</v>
      </c>
      <c r="J376" s="19">
        <v>13273.23</v>
      </c>
      <c r="K376" s="19">
        <f t="shared" si="17"/>
        <v>98.5391982182628</v>
      </c>
      <c r="L376" s="1"/>
      <c r="M376" s="1"/>
    </row>
    <row r="377" spans="1:13" ht="15" customHeight="1">
      <c r="A377" s="346"/>
      <c r="B377" s="27">
        <v>4210</v>
      </c>
      <c r="C377" s="75" t="s">
        <v>17</v>
      </c>
      <c r="D377" s="19"/>
      <c r="E377" s="19"/>
      <c r="F377" s="19"/>
      <c r="G377" s="20"/>
      <c r="H377" s="19">
        <v>300</v>
      </c>
      <c r="I377" s="19">
        <v>1600</v>
      </c>
      <c r="J377" s="19">
        <v>1584.2</v>
      </c>
      <c r="K377" s="19">
        <f t="shared" si="17"/>
        <v>99.0125</v>
      </c>
      <c r="L377" s="1"/>
      <c r="M377" s="1"/>
    </row>
    <row r="378" spans="1:13" ht="15.75" customHeight="1">
      <c r="A378" s="346"/>
      <c r="B378" s="27">
        <v>4300</v>
      </c>
      <c r="C378" s="75" t="s">
        <v>5</v>
      </c>
      <c r="D378" s="19"/>
      <c r="E378" s="19"/>
      <c r="F378" s="19"/>
      <c r="G378" s="20"/>
      <c r="H378" s="19">
        <v>17550</v>
      </c>
      <c r="I378" s="19">
        <v>23487</v>
      </c>
      <c r="J378" s="19">
        <v>22306.1</v>
      </c>
      <c r="K378" s="19">
        <f t="shared" si="17"/>
        <v>94.97211223229871</v>
      </c>
      <c r="L378" s="1"/>
      <c r="M378" s="1"/>
    </row>
    <row r="379" spans="1:13" ht="16.5" customHeight="1" thickBot="1">
      <c r="A379" s="393"/>
      <c r="B379" s="27">
        <v>4410</v>
      </c>
      <c r="C379" s="75" t="s">
        <v>53</v>
      </c>
      <c r="D379" s="19"/>
      <c r="E379" s="19"/>
      <c r="F379" s="19"/>
      <c r="G379" s="20"/>
      <c r="H379" s="19">
        <v>500</v>
      </c>
      <c r="I379" s="19">
        <v>0</v>
      </c>
      <c r="J379" s="19">
        <v>0</v>
      </c>
      <c r="K379" s="19"/>
      <c r="L379" s="1"/>
      <c r="M379" s="1"/>
    </row>
    <row r="380" spans="1:13" ht="15" thickBot="1">
      <c r="A380" s="8">
        <v>852</v>
      </c>
      <c r="B380" s="38"/>
      <c r="C380" s="80" t="s">
        <v>123</v>
      </c>
      <c r="D380" s="101">
        <f>SUM(D381+D388+D413+D420+D425+D427+D430+D464)+D467</f>
        <v>2390200</v>
      </c>
      <c r="E380" s="102">
        <f>SUM(E381+E388+E413+E420+E425+E427+E430+E464)+E467</f>
        <v>2490560</v>
      </c>
      <c r="F380" s="126">
        <f>SUM(F381+F388+F413+F420+F425+F427+F430+F464)+F467</f>
        <v>2492522.9</v>
      </c>
      <c r="G380" s="101">
        <f>F380/E380*100</f>
        <v>100.07881360015418</v>
      </c>
      <c r="H380" s="102">
        <f>SUM(H381+H384+H388+H413+H420+H425+H427+H430+H464)+H467</f>
        <v>2918344</v>
      </c>
      <c r="I380" s="102">
        <f>SUM(I381+I384+I388+I413+I420+I425+I427+I430+I464)+I467</f>
        <v>3026304</v>
      </c>
      <c r="J380" s="102">
        <f>SUM(J381+J384+J388+J413+J420+J425+J427+J430+J464)+J467</f>
        <v>3022928.05</v>
      </c>
      <c r="K380" s="102">
        <f>J380/I380*100</f>
        <v>99.88844643499132</v>
      </c>
      <c r="L380" s="1"/>
      <c r="M380" s="1"/>
    </row>
    <row r="381" spans="1:13" ht="16.5" customHeight="1">
      <c r="A381" s="41">
        <v>85202</v>
      </c>
      <c r="B381" s="12"/>
      <c r="C381" s="74" t="s">
        <v>124</v>
      </c>
      <c r="D381" s="13"/>
      <c r="E381" s="13"/>
      <c r="F381" s="13">
        <f>SUM(F382)</f>
        <v>174.38</v>
      </c>
      <c r="G381" s="81"/>
      <c r="H381" s="43">
        <f>SUM(H383)</f>
        <v>80000</v>
      </c>
      <c r="I381" s="13">
        <f>SUM(I383)</f>
        <v>121100</v>
      </c>
      <c r="J381" s="14">
        <f>SUM(J383)</f>
        <v>121052.65</v>
      </c>
      <c r="K381" s="13">
        <f aca="true" t="shared" si="18" ref="K381:K430">J381/I381*100</f>
        <v>99.96090008257637</v>
      </c>
      <c r="L381" s="1"/>
      <c r="M381" s="1"/>
    </row>
    <row r="382" spans="1:13" ht="15.75" customHeight="1">
      <c r="A382" s="348"/>
      <c r="B382" s="17" t="s">
        <v>37</v>
      </c>
      <c r="C382" s="75" t="s">
        <v>38</v>
      </c>
      <c r="D382" s="25"/>
      <c r="E382" s="25"/>
      <c r="F382" s="19">
        <v>174.38</v>
      </c>
      <c r="G382" s="62"/>
      <c r="H382" s="26"/>
      <c r="I382" s="25"/>
      <c r="J382" s="72"/>
      <c r="K382" s="57"/>
      <c r="L382" s="1"/>
      <c r="M382" s="1"/>
    </row>
    <row r="383" spans="1:13" ht="27.75" customHeight="1">
      <c r="A383" s="377"/>
      <c r="B383" s="27">
        <v>4330</v>
      </c>
      <c r="C383" s="65" t="s">
        <v>232</v>
      </c>
      <c r="D383" s="19"/>
      <c r="E383" s="19"/>
      <c r="F383" s="19"/>
      <c r="G383" s="62"/>
      <c r="H383" s="108">
        <v>80000</v>
      </c>
      <c r="I383" s="108">
        <v>121100</v>
      </c>
      <c r="J383" s="131">
        <v>121052.65</v>
      </c>
      <c r="K383" s="106">
        <f t="shared" si="18"/>
        <v>99.96090008257637</v>
      </c>
      <c r="L383" s="1"/>
      <c r="M383" s="1"/>
    </row>
    <row r="384" spans="1:13" ht="24.75" customHeight="1">
      <c r="A384" s="169">
        <v>85205</v>
      </c>
      <c r="B384" s="27"/>
      <c r="C384" s="292" t="s">
        <v>199</v>
      </c>
      <c r="D384" s="25"/>
      <c r="E384" s="25"/>
      <c r="F384" s="25"/>
      <c r="G384" s="62"/>
      <c r="H384" s="109">
        <f>SUM(H386)</f>
        <v>500</v>
      </c>
      <c r="I384" s="109">
        <f>SUM(I385:I387)</f>
        <v>1200</v>
      </c>
      <c r="J384" s="109">
        <f>SUM(J385:J387)</f>
        <v>1199.4</v>
      </c>
      <c r="K384" s="99">
        <f t="shared" si="18"/>
        <v>99.95</v>
      </c>
      <c r="L384" s="1"/>
      <c r="M384" s="1"/>
    </row>
    <row r="385" spans="1:13" ht="18" customHeight="1">
      <c r="A385" s="348"/>
      <c r="B385" s="27">
        <v>3030</v>
      </c>
      <c r="C385" s="177" t="s">
        <v>43</v>
      </c>
      <c r="D385" s="19"/>
      <c r="E385" s="19"/>
      <c r="F385" s="19"/>
      <c r="G385" s="291"/>
      <c r="H385" s="108"/>
      <c r="I385" s="108">
        <v>9</v>
      </c>
      <c r="J385" s="262">
        <v>8.4</v>
      </c>
      <c r="K385" s="106">
        <f t="shared" si="18"/>
        <v>93.33333333333333</v>
      </c>
      <c r="L385" s="1"/>
      <c r="M385" s="1"/>
    </row>
    <row r="386" spans="1:13" ht="14.25">
      <c r="A386" s="349"/>
      <c r="B386" s="27">
        <v>4210</v>
      </c>
      <c r="C386" s="75" t="s">
        <v>17</v>
      </c>
      <c r="D386" s="19"/>
      <c r="E386" s="19"/>
      <c r="F386" s="19"/>
      <c r="G386" s="62"/>
      <c r="H386" s="108">
        <v>500</v>
      </c>
      <c r="I386" s="108">
        <v>491</v>
      </c>
      <c r="J386" s="131">
        <v>491</v>
      </c>
      <c r="K386" s="106">
        <f t="shared" si="18"/>
        <v>100</v>
      </c>
      <c r="L386" s="1"/>
      <c r="M386" s="1"/>
    </row>
    <row r="387" spans="1:13" ht="14.25">
      <c r="A387" s="377"/>
      <c r="B387" s="27">
        <v>4300</v>
      </c>
      <c r="C387" s="75" t="s">
        <v>5</v>
      </c>
      <c r="D387" s="19"/>
      <c r="E387" s="19"/>
      <c r="F387" s="19"/>
      <c r="G387" s="62"/>
      <c r="H387" s="108"/>
      <c r="I387" s="108">
        <v>700</v>
      </c>
      <c r="J387" s="108">
        <v>700</v>
      </c>
      <c r="K387" s="106">
        <f t="shared" si="18"/>
        <v>100</v>
      </c>
      <c r="L387" s="1"/>
      <c r="M387" s="1"/>
    </row>
    <row r="388" spans="1:13" ht="38.25" customHeight="1">
      <c r="A388" s="22">
        <v>85212</v>
      </c>
      <c r="B388" s="23"/>
      <c r="C388" s="82" t="s">
        <v>125</v>
      </c>
      <c r="D388" s="99">
        <f>SUM(D390:D412)</f>
        <v>2071000</v>
      </c>
      <c r="E388" s="99">
        <v>2048500</v>
      </c>
      <c r="F388" s="99">
        <v>2051590.05</v>
      </c>
      <c r="G388" s="104">
        <f>F388/E388*100</f>
        <v>100.15084452038077</v>
      </c>
      <c r="H388" s="109">
        <f>SUM(H391:H412)</f>
        <v>2048000</v>
      </c>
      <c r="I388" s="109">
        <f>SUM(I389:I412)</f>
        <v>2025500</v>
      </c>
      <c r="J388" s="109">
        <f>SUM(J389:J412)</f>
        <v>2024695.25</v>
      </c>
      <c r="K388" s="99">
        <f t="shared" si="18"/>
        <v>99.9602690693656</v>
      </c>
      <c r="L388" s="1"/>
      <c r="M388" s="1"/>
    </row>
    <row r="389" spans="1:13" ht="60.75" customHeight="1">
      <c r="A389" s="156"/>
      <c r="B389" s="75">
        <v>2910</v>
      </c>
      <c r="C389" s="65" t="s">
        <v>231</v>
      </c>
      <c r="D389" s="106"/>
      <c r="E389" s="106"/>
      <c r="F389" s="106"/>
      <c r="G389" s="120"/>
      <c r="H389" s="108">
        <v>0</v>
      </c>
      <c r="I389" s="106">
        <v>2000</v>
      </c>
      <c r="J389" s="131">
        <v>1684.6</v>
      </c>
      <c r="K389" s="106">
        <f t="shared" si="18"/>
        <v>84.22999999999999</v>
      </c>
      <c r="L389" s="1"/>
      <c r="M389" s="1"/>
    </row>
    <row r="390" spans="1:13" ht="14.25" customHeight="1">
      <c r="A390" s="118"/>
      <c r="B390" s="17" t="s">
        <v>14</v>
      </c>
      <c r="C390" s="65" t="s">
        <v>15</v>
      </c>
      <c r="D390" s="19"/>
      <c r="E390" s="19">
        <v>500</v>
      </c>
      <c r="F390" s="19">
        <v>10.65</v>
      </c>
      <c r="G390" s="20">
        <f>F390/E390*100</f>
        <v>2.13</v>
      </c>
      <c r="H390" s="26"/>
      <c r="I390" s="25"/>
      <c r="J390" s="72"/>
      <c r="K390" s="25"/>
      <c r="L390" s="1"/>
      <c r="M390" s="1"/>
    </row>
    <row r="391" spans="1:13" ht="13.5" customHeight="1">
      <c r="A391" s="143"/>
      <c r="B391" s="18" t="s">
        <v>31</v>
      </c>
      <c r="C391" s="75" t="s">
        <v>32</v>
      </c>
      <c r="D391" s="19">
        <v>8000</v>
      </c>
      <c r="E391" s="19">
        <v>10000</v>
      </c>
      <c r="F391" s="19">
        <v>10362.02</v>
      </c>
      <c r="G391" s="20">
        <f>F391/E391*100</f>
        <v>103.62020000000001</v>
      </c>
      <c r="H391" s="21"/>
      <c r="I391" s="19"/>
      <c r="J391" s="76"/>
      <c r="K391" s="57"/>
      <c r="L391" s="1"/>
      <c r="M391" s="1"/>
    </row>
    <row r="392" spans="1:13" ht="52.5" customHeight="1">
      <c r="A392" s="74"/>
      <c r="B392" s="18">
        <v>2010</v>
      </c>
      <c r="C392" s="65" t="s">
        <v>10</v>
      </c>
      <c r="D392" s="106">
        <v>2048000</v>
      </c>
      <c r="E392" s="106">
        <v>2023000</v>
      </c>
      <c r="F392" s="106">
        <v>2023000</v>
      </c>
      <c r="G392" s="120">
        <f>F392/E392*100</f>
        <v>100</v>
      </c>
      <c r="H392" s="21"/>
      <c r="I392" s="19"/>
      <c r="J392" s="76"/>
      <c r="K392" s="57"/>
      <c r="L392" s="1"/>
      <c r="M392" s="1"/>
    </row>
    <row r="393" spans="1:13" ht="4.5" customHeight="1" thickBot="1">
      <c r="A393" s="189"/>
      <c r="B393" s="132"/>
      <c r="C393" s="146"/>
      <c r="D393" s="196"/>
      <c r="E393" s="196"/>
      <c r="F393" s="196"/>
      <c r="G393" s="150"/>
      <c r="H393" s="149"/>
      <c r="I393" s="193"/>
      <c r="J393" s="194"/>
      <c r="K393" s="195"/>
      <c r="L393" s="1"/>
      <c r="M393" s="1"/>
    </row>
    <row r="394" spans="1:13" ht="16.5" customHeight="1" thickBot="1">
      <c r="A394" s="355" t="s">
        <v>0</v>
      </c>
      <c r="B394" s="357" t="s">
        <v>1</v>
      </c>
      <c r="C394" s="357" t="s">
        <v>2</v>
      </c>
      <c r="D394" s="340" t="s">
        <v>147</v>
      </c>
      <c r="E394" s="341"/>
      <c r="F394" s="341"/>
      <c r="G394" s="342"/>
      <c r="H394" s="343" t="s">
        <v>149</v>
      </c>
      <c r="I394" s="344"/>
      <c r="J394" s="344"/>
      <c r="K394" s="345"/>
      <c r="L394" s="1"/>
      <c r="M394" s="1"/>
    </row>
    <row r="395" spans="1:13" ht="25.5" customHeight="1" thickBot="1">
      <c r="A395" s="356"/>
      <c r="B395" s="358"/>
      <c r="C395" s="358"/>
      <c r="D395" s="4" t="s">
        <v>187</v>
      </c>
      <c r="E395" s="5" t="s">
        <v>208</v>
      </c>
      <c r="F395" s="282" t="s">
        <v>148</v>
      </c>
      <c r="G395" s="5" t="s">
        <v>188</v>
      </c>
      <c r="H395" s="5" t="s">
        <v>187</v>
      </c>
      <c r="I395" s="6" t="s">
        <v>208</v>
      </c>
      <c r="J395" s="7" t="s">
        <v>148</v>
      </c>
      <c r="K395" s="5" t="s">
        <v>188</v>
      </c>
      <c r="L395" s="1"/>
      <c r="M395" s="1"/>
    </row>
    <row r="396" spans="1:13" ht="36.75" customHeight="1">
      <c r="A396" s="392"/>
      <c r="B396" s="18">
        <v>2360</v>
      </c>
      <c r="C396" s="65" t="s">
        <v>57</v>
      </c>
      <c r="D396" s="106">
        <v>15000</v>
      </c>
      <c r="E396" s="106">
        <v>15000</v>
      </c>
      <c r="F396" s="106">
        <v>18217.38</v>
      </c>
      <c r="G396" s="120">
        <f>F396/E396*100</f>
        <v>121.44920000000002</v>
      </c>
      <c r="H396" s="21"/>
      <c r="I396" s="19"/>
      <c r="J396" s="76"/>
      <c r="K396" s="57"/>
      <c r="L396" s="1"/>
      <c r="M396" s="1"/>
    </row>
    <row r="397" spans="1:13" ht="15.75" customHeight="1">
      <c r="A397" s="346"/>
      <c r="B397" s="27">
        <v>3110</v>
      </c>
      <c r="C397" s="75" t="s">
        <v>126</v>
      </c>
      <c r="D397" s="19"/>
      <c r="E397" s="19"/>
      <c r="F397" s="19"/>
      <c r="G397" s="62"/>
      <c r="H397" s="106">
        <v>1970560</v>
      </c>
      <c r="I397" s="106">
        <v>1944530</v>
      </c>
      <c r="J397" s="106">
        <v>1944530</v>
      </c>
      <c r="K397" s="106">
        <f>J397/I397*100</f>
        <v>100</v>
      </c>
      <c r="L397" s="1"/>
      <c r="M397" s="1"/>
    </row>
    <row r="398" spans="1:13" ht="13.5" customHeight="1">
      <c r="A398" s="346"/>
      <c r="B398" s="27">
        <v>4010</v>
      </c>
      <c r="C398" s="75" t="s">
        <v>49</v>
      </c>
      <c r="D398" s="19"/>
      <c r="E398" s="19"/>
      <c r="F398" s="19"/>
      <c r="G398" s="62"/>
      <c r="H398" s="106">
        <v>34315</v>
      </c>
      <c r="I398" s="106">
        <v>34315</v>
      </c>
      <c r="J398" s="106">
        <v>34315</v>
      </c>
      <c r="K398" s="106">
        <f t="shared" si="18"/>
        <v>100</v>
      </c>
      <c r="L398" s="1"/>
      <c r="M398" s="1"/>
    </row>
    <row r="399" spans="1:13" ht="15.75" customHeight="1">
      <c r="A399" s="346"/>
      <c r="B399" s="27">
        <v>4040</v>
      </c>
      <c r="C399" s="75" t="s">
        <v>50</v>
      </c>
      <c r="D399" s="19"/>
      <c r="E399" s="19"/>
      <c r="F399" s="19"/>
      <c r="G399" s="62"/>
      <c r="H399" s="106">
        <v>2723</v>
      </c>
      <c r="I399" s="106">
        <v>2723</v>
      </c>
      <c r="J399" s="106">
        <v>2723</v>
      </c>
      <c r="K399" s="106">
        <f t="shared" si="18"/>
        <v>100</v>
      </c>
      <c r="L399" s="1"/>
      <c r="M399" s="1"/>
    </row>
    <row r="400" spans="1:13" ht="16.5" customHeight="1">
      <c r="A400" s="346"/>
      <c r="B400" s="27">
        <v>4110</v>
      </c>
      <c r="C400" s="75" t="s">
        <v>51</v>
      </c>
      <c r="D400" s="19"/>
      <c r="E400" s="19"/>
      <c r="F400" s="19"/>
      <c r="G400" s="62"/>
      <c r="H400" s="106">
        <v>21901</v>
      </c>
      <c r="I400" s="106">
        <v>23681</v>
      </c>
      <c r="J400" s="106">
        <v>23681</v>
      </c>
      <c r="K400" s="106">
        <f t="shared" si="18"/>
        <v>100</v>
      </c>
      <c r="L400" s="1"/>
      <c r="M400" s="1"/>
    </row>
    <row r="401" spans="1:13" ht="16.5" customHeight="1">
      <c r="A401" s="346"/>
      <c r="B401" s="27">
        <v>4120</v>
      </c>
      <c r="C401" s="75" t="s">
        <v>52</v>
      </c>
      <c r="D401" s="19"/>
      <c r="E401" s="19"/>
      <c r="F401" s="19"/>
      <c r="G401" s="62"/>
      <c r="H401" s="106">
        <v>908</v>
      </c>
      <c r="I401" s="106">
        <v>908</v>
      </c>
      <c r="J401" s="106">
        <v>908</v>
      </c>
      <c r="K401" s="106">
        <f t="shared" si="18"/>
        <v>100</v>
      </c>
      <c r="L401" s="1"/>
      <c r="M401" s="1"/>
    </row>
    <row r="402" spans="1:13" ht="15.75" customHeight="1">
      <c r="A402" s="346"/>
      <c r="B402" s="27">
        <v>4210</v>
      </c>
      <c r="C402" s="75" t="s">
        <v>17</v>
      </c>
      <c r="D402" s="19"/>
      <c r="E402" s="19"/>
      <c r="F402" s="19"/>
      <c r="G402" s="62"/>
      <c r="H402" s="106">
        <v>1743</v>
      </c>
      <c r="I402" s="106">
        <v>1421</v>
      </c>
      <c r="J402" s="106">
        <v>1421</v>
      </c>
      <c r="K402" s="106">
        <f t="shared" si="18"/>
        <v>100</v>
      </c>
      <c r="L402" s="1"/>
      <c r="M402" s="1"/>
    </row>
    <row r="403" spans="1:13" ht="16.5" customHeight="1">
      <c r="A403" s="346"/>
      <c r="B403" s="27">
        <v>4260</v>
      </c>
      <c r="C403" s="75" t="s">
        <v>18</v>
      </c>
      <c r="D403" s="19"/>
      <c r="E403" s="19"/>
      <c r="F403" s="19"/>
      <c r="G403" s="62"/>
      <c r="H403" s="106">
        <v>3700</v>
      </c>
      <c r="I403" s="106">
        <v>3002</v>
      </c>
      <c r="J403" s="106">
        <v>3002</v>
      </c>
      <c r="K403" s="106">
        <f t="shared" si="18"/>
        <v>100</v>
      </c>
      <c r="L403" s="1"/>
      <c r="M403" s="1"/>
    </row>
    <row r="404" spans="1:13" ht="16.5" customHeight="1">
      <c r="A404" s="346"/>
      <c r="B404" s="27">
        <v>4270</v>
      </c>
      <c r="C404" s="75" t="s">
        <v>227</v>
      </c>
      <c r="D404" s="19"/>
      <c r="E404" s="19"/>
      <c r="F404" s="19"/>
      <c r="G404" s="62"/>
      <c r="H404" s="106"/>
      <c r="I404" s="106">
        <v>270</v>
      </c>
      <c r="J404" s="106">
        <v>270</v>
      </c>
      <c r="K404" s="106">
        <f t="shared" si="18"/>
        <v>100</v>
      </c>
      <c r="L404" s="1"/>
      <c r="M404" s="1"/>
    </row>
    <row r="405" spans="1:13" ht="15" customHeight="1">
      <c r="A405" s="346"/>
      <c r="B405" s="27">
        <v>4300</v>
      </c>
      <c r="C405" s="75" t="s">
        <v>5</v>
      </c>
      <c r="D405" s="19"/>
      <c r="E405" s="19"/>
      <c r="F405" s="19"/>
      <c r="G405" s="62"/>
      <c r="H405" s="106">
        <v>9100</v>
      </c>
      <c r="I405" s="106">
        <v>9032</v>
      </c>
      <c r="J405" s="106">
        <v>9032</v>
      </c>
      <c r="K405" s="106">
        <f t="shared" si="18"/>
        <v>100</v>
      </c>
      <c r="L405" s="1"/>
      <c r="M405" s="1"/>
    </row>
    <row r="406" spans="1:13" ht="16.5" customHeight="1">
      <c r="A406" s="346"/>
      <c r="B406" s="27">
        <v>4350</v>
      </c>
      <c r="C406" s="75" t="s">
        <v>20</v>
      </c>
      <c r="D406" s="19"/>
      <c r="E406" s="19"/>
      <c r="F406" s="19"/>
      <c r="G406" s="62"/>
      <c r="H406" s="106">
        <v>405</v>
      </c>
      <c r="I406" s="106">
        <v>285</v>
      </c>
      <c r="J406" s="106">
        <v>285</v>
      </c>
      <c r="K406" s="106">
        <f t="shared" si="18"/>
        <v>100</v>
      </c>
      <c r="L406" s="1"/>
      <c r="M406" s="1"/>
    </row>
    <row r="407" spans="1:13" ht="26.25" customHeight="1">
      <c r="A407" s="346"/>
      <c r="B407" s="27">
        <v>4370</v>
      </c>
      <c r="C407" s="28" t="s">
        <v>242</v>
      </c>
      <c r="D407" s="19"/>
      <c r="E407" s="19"/>
      <c r="F407" s="19"/>
      <c r="G407" s="62"/>
      <c r="H407" s="106">
        <v>1046</v>
      </c>
      <c r="I407" s="106">
        <v>1276</v>
      </c>
      <c r="J407" s="106">
        <v>1276</v>
      </c>
      <c r="K407" s="106">
        <f t="shared" si="18"/>
        <v>100</v>
      </c>
      <c r="L407" s="1"/>
      <c r="M407" s="1"/>
    </row>
    <row r="408" spans="1:13" ht="15" customHeight="1">
      <c r="A408" s="346"/>
      <c r="B408" s="27">
        <v>4410</v>
      </c>
      <c r="C408" s="65" t="s">
        <v>53</v>
      </c>
      <c r="D408" s="19"/>
      <c r="E408" s="19"/>
      <c r="F408" s="19"/>
      <c r="G408" s="62"/>
      <c r="H408" s="106">
        <v>80</v>
      </c>
      <c r="I408" s="106">
        <v>80</v>
      </c>
      <c r="J408" s="106">
        <v>80</v>
      </c>
      <c r="K408" s="106">
        <f t="shared" si="18"/>
        <v>100</v>
      </c>
      <c r="L408" s="1"/>
      <c r="M408" s="1"/>
    </row>
    <row r="409" spans="1:13" ht="16.5" customHeight="1">
      <c r="A409" s="346"/>
      <c r="B409" s="27">
        <v>4430</v>
      </c>
      <c r="C409" s="75" t="s">
        <v>11</v>
      </c>
      <c r="D409" s="19"/>
      <c r="E409" s="19"/>
      <c r="F409" s="19"/>
      <c r="G409" s="62"/>
      <c r="H409" s="106">
        <v>0</v>
      </c>
      <c r="I409" s="106">
        <v>293</v>
      </c>
      <c r="J409" s="106">
        <v>293</v>
      </c>
      <c r="K409" s="106">
        <f t="shared" si="18"/>
        <v>100</v>
      </c>
      <c r="L409" s="1"/>
      <c r="M409" s="1"/>
    </row>
    <row r="410" spans="1:13" ht="15.75" customHeight="1">
      <c r="A410" s="346"/>
      <c r="B410" s="27">
        <v>4440</v>
      </c>
      <c r="C410" s="65" t="s">
        <v>62</v>
      </c>
      <c r="D410" s="19"/>
      <c r="E410" s="19"/>
      <c r="F410" s="19"/>
      <c r="G410" s="62"/>
      <c r="H410" s="106">
        <v>1199</v>
      </c>
      <c r="I410" s="106">
        <v>1094</v>
      </c>
      <c r="J410" s="106">
        <v>1094</v>
      </c>
      <c r="K410" s="106">
        <f t="shared" si="18"/>
        <v>100</v>
      </c>
      <c r="L410" s="1"/>
      <c r="M410" s="1"/>
    </row>
    <row r="411" spans="1:13" ht="15" customHeight="1">
      <c r="A411" s="346"/>
      <c r="B411" s="83">
        <v>4580</v>
      </c>
      <c r="C411" s="84" t="s">
        <v>15</v>
      </c>
      <c r="D411" s="46"/>
      <c r="E411" s="46"/>
      <c r="F411" s="46"/>
      <c r="G411" s="70"/>
      <c r="H411" s="107">
        <v>0</v>
      </c>
      <c r="I411" s="107">
        <v>500</v>
      </c>
      <c r="J411" s="134">
        <v>10.65</v>
      </c>
      <c r="K411" s="106">
        <f t="shared" si="18"/>
        <v>2.13</v>
      </c>
      <c r="L411" s="1"/>
      <c r="M411" s="1"/>
    </row>
    <row r="412" spans="1:13" ht="24.75" customHeight="1">
      <c r="A412" s="347"/>
      <c r="B412" s="83">
        <v>4700</v>
      </c>
      <c r="C412" s="84" t="s">
        <v>55</v>
      </c>
      <c r="D412" s="46"/>
      <c r="E412" s="46"/>
      <c r="F412" s="46"/>
      <c r="G412" s="70"/>
      <c r="H412" s="107">
        <v>320</v>
      </c>
      <c r="I412" s="107">
        <v>90</v>
      </c>
      <c r="J412" s="107">
        <v>90</v>
      </c>
      <c r="K412" s="106">
        <f t="shared" si="18"/>
        <v>100</v>
      </c>
      <c r="L412" s="1"/>
      <c r="M412" s="1"/>
    </row>
    <row r="413" spans="1:13" ht="62.25" customHeight="1">
      <c r="A413" s="22">
        <v>85213</v>
      </c>
      <c r="B413" s="23"/>
      <c r="C413" s="82" t="s">
        <v>127</v>
      </c>
      <c r="D413" s="99">
        <f>SUM(D414:D419)</f>
        <v>9400</v>
      </c>
      <c r="E413" s="99">
        <f>SUM(E414:E419)</f>
        <v>12080</v>
      </c>
      <c r="F413" s="99">
        <f>SUM(F414:F419)</f>
        <v>11990.57</v>
      </c>
      <c r="G413" s="104">
        <f>F413/E413*100</f>
        <v>99.25968543046358</v>
      </c>
      <c r="H413" s="109">
        <f>SUM(H414:H419)</f>
        <v>9400</v>
      </c>
      <c r="I413" s="99">
        <f>SUM(I414:I419)</f>
        <v>13970</v>
      </c>
      <c r="J413" s="133">
        <f>SUM(J414:J419)</f>
        <v>13830.01</v>
      </c>
      <c r="K413" s="106">
        <f t="shared" si="18"/>
        <v>98.99792412312097</v>
      </c>
      <c r="L413" s="1"/>
      <c r="M413" s="1"/>
    </row>
    <row r="414" spans="1:13" ht="52.5" customHeight="1">
      <c r="A414" s="98"/>
      <c r="B414" s="18">
        <v>2010</v>
      </c>
      <c r="C414" s="65" t="s">
        <v>10</v>
      </c>
      <c r="D414" s="106">
        <v>2200</v>
      </c>
      <c r="E414" s="106">
        <v>4700</v>
      </c>
      <c r="F414" s="106">
        <v>4700</v>
      </c>
      <c r="G414" s="120">
        <f>F414/E414*100</f>
        <v>100</v>
      </c>
      <c r="H414" s="108"/>
      <c r="I414" s="106"/>
      <c r="J414" s="131"/>
      <c r="K414" s="106"/>
      <c r="L414" s="1"/>
      <c r="M414" s="1"/>
    </row>
    <row r="415" spans="1:13" ht="39" customHeight="1">
      <c r="A415" s="107"/>
      <c r="B415" s="18">
        <v>2030</v>
      </c>
      <c r="C415" s="65" t="s">
        <v>114</v>
      </c>
      <c r="D415" s="106">
        <v>7200</v>
      </c>
      <c r="E415" s="106">
        <v>7380</v>
      </c>
      <c r="F415" s="106">
        <v>7290.57</v>
      </c>
      <c r="G415" s="120">
        <f>F415/E415*100</f>
        <v>98.78821138211381</v>
      </c>
      <c r="H415" s="108"/>
      <c r="I415" s="106"/>
      <c r="J415" s="131"/>
      <c r="K415" s="106"/>
      <c r="L415" s="1"/>
      <c r="M415" s="1"/>
    </row>
    <row r="416" spans="1:13" ht="5.25" customHeight="1" thickBot="1">
      <c r="A416" s="149"/>
      <c r="B416" s="201"/>
      <c r="C416" s="146"/>
      <c r="D416" s="149"/>
      <c r="E416" s="149"/>
      <c r="F416" s="149"/>
      <c r="G416" s="149"/>
      <c r="H416" s="149"/>
      <c r="I416" s="149"/>
      <c r="J416" s="149"/>
      <c r="K416" s="149"/>
      <c r="L416" s="1"/>
      <c r="M416" s="1"/>
    </row>
    <row r="417" spans="1:13" ht="12.75" customHeight="1" thickBot="1">
      <c r="A417" s="355" t="s">
        <v>0</v>
      </c>
      <c r="B417" s="357" t="s">
        <v>1</v>
      </c>
      <c r="C417" s="357" t="s">
        <v>2</v>
      </c>
      <c r="D417" s="340" t="s">
        <v>147</v>
      </c>
      <c r="E417" s="341"/>
      <c r="F417" s="341"/>
      <c r="G417" s="342"/>
      <c r="H417" s="343" t="s">
        <v>149</v>
      </c>
      <c r="I417" s="344"/>
      <c r="J417" s="344"/>
      <c r="K417" s="345"/>
      <c r="L417" s="1"/>
      <c r="M417" s="1"/>
    </row>
    <row r="418" spans="1:13" ht="24.75" customHeight="1" thickBot="1">
      <c r="A418" s="356"/>
      <c r="B418" s="358"/>
      <c r="C418" s="358"/>
      <c r="D418" s="4" t="s">
        <v>187</v>
      </c>
      <c r="E418" s="5" t="s">
        <v>208</v>
      </c>
      <c r="F418" s="282" t="s">
        <v>148</v>
      </c>
      <c r="G418" s="5" t="s">
        <v>188</v>
      </c>
      <c r="H418" s="5" t="s">
        <v>187</v>
      </c>
      <c r="I418" s="6" t="s">
        <v>208</v>
      </c>
      <c r="J418" s="7" t="s">
        <v>148</v>
      </c>
      <c r="K418" s="5" t="s">
        <v>188</v>
      </c>
      <c r="L418" s="1"/>
      <c r="M418" s="1"/>
    </row>
    <row r="419" spans="1:13" ht="15.75" customHeight="1">
      <c r="A419" s="107"/>
      <c r="B419" s="27">
        <v>4130</v>
      </c>
      <c r="C419" s="75" t="s">
        <v>128</v>
      </c>
      <c r="D419" s="19"/>
      <c r="E419" s="19"/>
      <c r="F419" s="19"/>
      <c r="G419" s="20"/>
      <c r="H419" s="21">
        <v>9400</v>
      </c>
      <c r="I419" s="19">
        <v>13970</v>
      </c>
      <c r="J419" s="19">
        <v>13830.01</v>
      </c>
      <c r="K419" s="19">
        <f t="shared" si="18"/>
        <v>98.99792412312097</v>
      </c>
      <c r="L419" s="1"/>
      <c r="M419" s="1"/>
    </row>
    <row r="420" spans="1:13" ht="24.75" customHeight="1">
      <c r="A420" s="22">
        <v>85214</v>
      </c>
      <c r="B420" s="23"/>
      <c r="C420" s="82" t="s">
        <v>129</v>
      </c>
      <c r="D420" s="25">
        <f>SUM(D421:D422)</f>
        <v>53000</v>
      </c>
      <c r="E420" s="25">
        <f>SUM(E421:E422)</f>
        <v>65000</v>
      </c>
      <c r="F420" s="25">
        <f>SUM(F421:F422)</f>
        <v>65000</v>
      </c>
      <c r="G420" s="32">
        <f>F420/E420*100</f>
        <v>100</v>
      </c>
      <c r="H420" s="26">
        <f>SUM(H421:H423)</f>
        <v>140000</v>
      </c>
      <c r="I420" s="26">
        <f>SUM(I421:I424)</f>
        <v>127870</v>
      </c>
      <c r="J420" s="26">
        <f>SUM(J421:J424)</f>
        <v>127869.46</v>
      </c>
      <c r="K420" s="25">
        <f t="shared" si="18"/>
        <v>99.9995776960976</v>
      </c>
      <c r="L420" s="1"/>
      <c r="M420" s="1"/>
    </row>
    <row r="421" spans="1:13" ht="36" customHeight="1">
      <c r="A421" s="188"/>
      <c r="B421" s="18">
        <v>2030</v>
      </c>
      <c r="C421" s="65" t="s">
        <v>114</v>
      </c>
      <c r="D421" s="106">
        <v>53000</v>
      </c>
      <c r="E421" s="106">
        <v>65000</v>
      </c>
      <c r="F421" s="106">
        <v>65000</v>
      </c>
      <c r="G421" s="120">
        <f>F421/E421*100</f>
        <v>100</v>
      </c>
      <c r="H421" s="21"/>
      <c r="I421" s="19"/>
      <c r="J421" s="76"/>
      <c r="K421" s="19"/>
      <c r="L421" s="1"/>
      <c r="M421" s="1"/>
    </row>
    <row r="422" spans="1:13" ht="12" customHeight="1">
      <c r="A422" s="153"/>
      <c r="B422" s="27">
        <v>3110</v>
      </c>
      <c r="C422" s="75" t="s">
        <v>126</v>
      </c>
      <c r="D422" s="19"/>
      <c r="E422" s="19"/>
      <c r="F422" s="19"/>
      <c r="G422" s="62"/>
      <c r="H422" s="21">
        <v>140000</v>
      </c>
      <c r="I422" s="19">
        <v>122790</v>
      </c>
      <c r="J422" s="19">
        <v>122790</v>
      </c>
      <c r="K422" s="19">
        <f t="shared" si="18"/>
        <v>100</v>
      </c>
      <c r="L422" s="1"/>
      <c r="M422" s="1"/>
    </row>
    <row r="423" spans="1:13" ht="13.5" customHeight="1">
      <c r="A423" s="396"/>
      <c r="B423" s="27">
        <v>3119</v>
      </c>
      <c r="C423" s="75" t="s">
        <v>126</v>
      </c>
      <c r="D423" s="19"/>
      <c r="E423" s="19"/>
      <c r="F423" s="19"/>
      <c r="G423" s="62"/>
      <c r="H423" s="21">
        <v>0</v>
      </c>
      <c r="I423" s="19">
        <v>4620</v>
      </c>
      <c r="J423" s="19">
        <v>4620</v>
      </c>
      <c r="K423" s="19">
        <f t="shared" si="18"/>
        <v>100</v>
      </c>
      <c r="L423" s="1"/>
      <c r="M423" s="1"/>
    </row>
    <row r="424" spans="1:13" ht="15.75" customHeight="1">
      <c r="A424" s="373"/>
      <c r="B424" s="27">
        <v>4110</v>
      </c>
      <c r="C424" s="75" t="s">
        <v>51</v>
      </c>
      <c r="D424" s="19"/>
      <c r="E424" s="19"/>
      <c r="F424" s="19"/>
      <c r="G424" s="62"/>
      <c r="H424" s="21"/>
      <c r="I424" s="19">
        <v>460</v>
      </c>
      <c r="J424" s="76">
        <v>459.46</v>
      </c>
      <c r="K424" s="19">
        <f t="shared" si="18"/>
        <v>99.88260869565217</v>
      </c>
      <c r="L424" s="1"/>
      <c r="M424" s="1"/>
    </row>
    <row r="425" spans="1:13" ht="14.25" customHeight="1">
      <c r="A425" s="22">
        <v>85215</v>
      </c>
      <c r="B425" s="23"/>
      <c r="C425" s="77" t="s">
        <v>130</v>
      </c>
      <c r="D425" s="25"/>
      <c r="E425" s="25"/>
      <c r="F425" s="25"/>
      <c r="G425" s="62"/>
      <c r="H425" s="26">
        <f>SUM(H426)</f>
        <v>120000</v>
      </c>
      <c r="I425" s="25">
        <f>SUM(I426)</f>
        <v>87500</v>
      </c>
      <c r="J425" s="72">
        <f>SUM(J426)</f>
        <v>87373.4</v>
      </c>
      <c r="K425" s="25">
        <f t="shared" si="18"/>
        <v>99.85531428571429</v>
      </c>
      <c r="L425" s="1"/>
      <c r="M425" s="1"/>
    </row>
    <row r="426" spans="1:13" ht="14.25" customHeight="1">
      <c r="A426" s="16"/>
      <c r="B426" s="27">
        <v>3110</v>
      </c>
      <c r="C426" s="75" t="s">
        <v>126</v>
      </c>
      <c r="D426" s="19"/>
      <c r="E426" s="19"/>
      <c r="F426" s="19"/>
      <c r="G426" s="70"/>
      <c r="H426" s="19">
        <v>120000</v>
      </c>
      <c r="I426" s="19">
        <v>87500</v>
      </c>
      <c r="J426" s="76">
        <v>87373.4</v>
      </c>
      <c r="K426" s="19">
        <f t="shared" si="18"/>
        <v>99.85531428571429</v>
      </c>
      <c r="L426" s="1"/>
      <c r="M426" s="1"/>
    </row>
    <row r="427" spans="1:13" ht="15" customHeight="1">
      <c r="A427" s="22">
        <v>85216</v>
      </c>
      <c r="B427" s="22"/>
      <c r="C427" s="24" t="s">
        <v>176</v>
      </c>
      <c r="D427" s="116">
        <f>SUM(D428:D429)</f>
        <v>82000</v>
      </c>
      <c r="E427" s="116">
        <f>SUM(E428:E429)</f>
        <v>82000</v>
      </c>
      <c r="F427" s="116">
        <f>SUM(F428:F429)</f>
        <v>81006.38</v>
      </c>
      <c r="G427" s="120">
        <f>F427/E427*100</f>
        <v>98.78826829268293</v>
      </c>
      <c r="H427" s="109">
        <f>SUM(H429)</f>
        <v>82000</v>
      </c>
      <c r="I427" s="99">
        <f>SUM(I429)</f>
        <v>103000</v>
      </c>
      <c r="J427" s="99">
        <f>SUM(J429)</f>
        <v>101257.97</v>
      </c>
      <c r="K427" s="25">
        <f t="shared" si="18"/>
        <v>98.30870873786408</v>
      </c>
      <c r="L427" s="1"/>
      <c r="M427" s="1"/>
    </row>
    <row r="428" spans="1:13" ht="36.75" customHeight="1">
      <c r="A428" s="118"/>
      <c r="B428" s="55">
        <v>2030</v>
      </c>
      <c r="C428" s="65" t="s">
        <v>114</v>
      </c>
      <c r="D428" s="106">
        <v>82000</v>
      </c>
      <c r="E428" s="106">
        <v>82000</v>
      </c>
      <c r="F428" s="106">
        <v>81006.38</v>
      </c>
      <c r="G428" s="120">
        <f>F428/E428*100</f>
        <v>98.78826829268293</v>
      </c>
      <c r="H428" s="109"/>
      <c r="I428" s="99"/>
      <c r="J428" s="99"/>
      <c r="K428" s="25"/>
      <c r="L428" s="1"/>
      <c r="M428" s="1"/>
    </row>
    <row r="429" spans="1:13" ht="15.75" customHeight="1">
      <c r="A429" s="74"/>
      <c r="B429" s="27">
        <v>3110</v>
      </c>
      <c r="C429" s="75" t="s">
        <v>126</v>
      </c>
      <c r="D429" s="106"/>
      <c r="E429" s="106"/>
      <c r="F429" s="106"/>
      <c r="G429" s="120"/>
      <c r="H429" s="19">
        <v>82000</v>
      </c>
      <c r="I429" s="19">
        <v>103000</v>
      </c>
      <c r="J429" s="19">
        <v>101257.97</v>
      </c>
      <c r="K429" s="19">
        <f t="shared" si="18"/>
        <v>98.30870873786408</v>
      </c>
      <c r="L429" s="1"/>
      <c r="M429" s="1"/>
    </row>
    <row r="430" spans="1:13" ht="13.5" customHeight="1">
      <c r="A430" s="22">
        <v>85219</v>
      </c>
      <c r="B430" s="23"/>
      <c r="C430" s="77" t="s">
        <v>131</v>
      </c>
      <c r="D430" s="99">
        <f>SUM(D431:D463)</f>
        <v>110800</v>
      </c>
      <c r="E430" s="99">
        <f>SUM(E431:E463)</f>
        <v>157380</v>
      </c>
      <c r="F430" s="99">
        <f>SUM(F431:F463)</f>
        <v>157380</v>
      </c>
      <c r="G430" s="120">
        <f>F430/E430*100</f>
        <v>100</v>
      </c>
      <c r="H430" s="26">
        <f>SUM(H433:H463)</f>
        <v>301244</v>
      </c>
      <c r="I430" s="26">
        <f>SUM(I433:I463)</f>
        <v>350054</v>
      </c>
      <c r="J430" s="25">
        <f>SUM(J434:J463)</f>
        <v>349963.91000000003</v>
      </c>
      <c r="K430" s="25">
        <f t="shared" si="18"/>
        <v>99.97426397070167</v>
      </c>
      <c r="L430" s="1"/>
      <c r="M430" s="1"/>
    </row>
    <row r="431" spans="1:13" ht="62.25" customHeight="1">
      <c r="A431" s="199"/>
      <c r="B431" s="45">
        <v>2007</v>
      </c>
      <c r="C431" s="65" t="s">
        <v>205</v>
      </c>
      <c r="D431" s="99"/>
      <c r="E431" s="99">
        <v>37400</v>
      </c>
      <c r="F431" s="99">
        <v>37400</v>
      </c>
      <c r="G431" s="120">
        <f>F431/E431*100</f>
        <v>100</v>
      </c>
      <c r="H431" s="26"/>
      <c r="I431" s="25"/>
      <c r="J431" s="25"/>
      <c r="K431" s="25"/>
      <c r="L431" s="1"/>
      <c r="M431" s="1"/>
    </row>
    <row r="432" spans="1:13" ht="62.25" customHeight="1">
      <c r="A432" s="143"/>
      <c r="B432" s="18">
        <v>2009</v>
      </c>
      <c r="C432" s="79" t="s">
        <v>205</v>
      </c>
      <c r="D432" s="99"/>
      <c r="E432" s="99">
        <v>1980</v>
      </c>
      <c r="F432" s="99">
        <v>1980</v>
      </c>
      <c r="G432" s="120">
        <f>F432/E432*100</f>
        <v>100</v>
      </c>
      <c r="H432" s="26"/>
      <c r="I432" s="25"/>
      <c r="J432" s="25"/>
      <c r="K432" s="25"/>
      <c r="L432" s="1"/>
      <c r="M432" s="1"/>
    </row>
    <row r="433" spans="1:13" ht="37.5" customHeight="1">
      <c r="A433" s="143"/>
      <c r="B433" s="18">
        <v>2030</v>
      </c>
      <c r="C433" s="65" t="s">
        <v>114</v>
      </c>
      <c r="D433" s="106">
        <v>110800</v>
      </c>
      <c r="E433" s="106">
        <v>118000</v>
      </c>
      <c r="F433" s="106">
        <v>118000</v>
      </c>
      <c r="G433" s="120">
        <f>F433/E433*100</f>
        <v>100</v>
      </c>
      <c r="H433" s="21"/>
      <c r="I433" s="19"/>
      <c r="J433" s="19"/>
      <c r="K433" s="25"/>
      <c r="L433" s="1"/>
      <c r="M433" s="1"/>
    </row>
    <row r="434" spans="1:13" ht="14.25">
      <c r="A434" s="143"/>
      <c r="B434" s="27">
        <v>3020</v>
      </c>
      <c r="C434" s="65" t="s">
        <v>168</v>
      </c>
      <c r="D434" s="19"/>
      <c r="E434" s="19"/>
      <c r="F434" s="19"/>
      <c r="G434" s="20"/>
      <c r="H434" s="21">
        <v>700</v>
      </c>
      <c r="I434" s="21">
        <v>898</v>
      </c>
      <c r="J434" s="21">
        <v>898</v>
      </c>
      <c r="K434" s="19">
        <f aca="true" t="shared" si="19" ref="K434:K479">J434/I434*100</f>
        <v>100</v>
      </c>
      <c r="L434" s="1"/>
      <c r="M434" s="1"/>
    </row>
    <row r="435" spans="1:13" ht="14.25">
      <c r="A435" s="143"/>
      <c r="B435" s="27">
        <v>4010</v>
      </c>
      <c r="C435" s="75" t="s">
        <v>49</v>
      </c>
      <c r="D435" s="19"/>
      <c r="E435" s="35"/>
      <c r="F435" s="35"/>
      <c r="G435" s="36"/>
      <c r="H435" s="21">
        <v>209034</v>
      </c>
      <c r="I435" s="21">
        <v>216234</v>
      </c>
      <c r="J435" s="19">
        <v>216230.63</v>
      </c>
      <c r="K435" s="19">
        <f t="shared" si="19"/>
        <v>99.99844150318637</v>
      </c>
      <c r="L435" s="1"/>
      <c r="M435" s="1"/>
    </row>
    <row r="436" spans="1:13" ht="14.25">
      <c r="A436" s="143"/>
      <c r="B436" s="27">
        <v>4017</v>
      </c>
      <c r="C436" s="75" t="s">
        <v>49</v>
      </c>
      <c r="D436" s="19"/>
      <c r="E436" s="35"/>
      <c r="F436" s="35"/>
      <c r="G436" s="137"/>
      <c r="H436" s="21">
        <v>0</v>
      </c>
      <c r="I436" s="19">
        <v>8745</v>
      </c>
      <c r="J436" s="19">
        <v>8745</v>
      </c>
      <c r="K436" s="19">
        <f t="shared" si="19"/>
        <v>100</v>
      </c>
      <c r="L436" s="1"/>
      <c r="M436" s="1"/>
    </row>
    <row r="437" spans="1:13" ht="14.25">
      <c r="A437" s="143"/>
      <c r="B437" s="27">
        <v>4019</v>
      </c>
      <c r="C437" s="75" t="s">
        <v>49</v>
      </c>
      <c r="D437" s="19"/>
      <c r="E437" s="35"/>
      <c r="F437" s="35"/>
      <c r="G437" s="137"/>
      <c r="H437" s="21">
        <v>0</v>
      </c>
      <c r="I437" s="19">
        <v>463</v>
      </c>
      <c r="J437" s="19">
        <v>463</v>
      </c>
      <c r="K437" s="19">
        <f t="shared" si="19"/>
        <v>100</v>
      </c>
      <c r="L437" s="1"/>
      <c r="M437" s="1"/>
    </row>
    <row r="438" spans="1:13" ht="14.25" customHeight="1">
      <c r="A438" s="74"/>
      <c r="B438" s="27">
        <v>4040</v>
      </c>
      <c r="C438" s="75" t="s">
        <v>50</v>
      </c>
      <c r="D438" s="19"/>
      <c r="E438" s="19"/>
      <c r="F438" s="19"/>
      <c r="G438" s="94"/>
      <c r="H438" s="19">
        <v>13412</v>
      </c>
      <c r="I438" s="19">
        <v>13412</v>
      </c>
      <c r="J438" s="19">
        <v>13411.1</v>
      </c>
      <c r="K438" s="19">
        <f t="shared" si="19"/>
        <v>99.99328959141069</v>
      </c>
      <c r="L438" s="1"/>
      <c r="M438" s="1"/>
    </row>
    <row r="439" spans="1:13" ht="5.25" customHeight="1" thickBot="1">
      <c r="A439" s="198"/>
      <c r="B439" s="132"/>
      <c r="C439" s="212"/>
      <c r="D439" s="196"/>
      <c r="E439" s="196"/>
      <c r="F439" s="196"/>
      <c r="G439" s="196"/>
      <c r="H439" s="196"/>
      <c r="I439" s="196"/>
      <c r="J439" s="196"/>
      <c r="K439" s="196"/>
      <c r="L439" s="1"/>
      <c r="M439" s="1"/>
    </row>
    <row r="440" spans="1:13" ht="15" thickBot="1">
      <c r="A440" s="355" t="s">
        <v>0</v>
      </c>
      <c r="B440" s="357" t="s">
        <v>1</v>
      </c>
      <c r="C440" s="357" t="s">
        <v>2</v>
      </c>
      <c r="D440" s="340" t="s">
        <v>147</v>
      </c>
      <c r="E440" s="341"/>
      <c r="F440" s="341"/>
      <c r="G440" s="365"/>
      <c r="H440" s="343" t="s">
        <v>149</v>
      </c>
      <c r="I440" s="344"/>
      <c r="J440" s="344"/>
      <c r="K440" s="345"/>
      <c r="L440" s="1"/>
      <c r="M440" s="1"/>
    </row>
    <row r="441" spans="1:13" ht="24.75" thickBot="1">
      <c r="A441" s="356"/>
      <c r="B441" s="358"/>
      <c r="C441" s="358"/>
      <c r="D441" s="4" t="s">
        <v>187</v>
      </c>
      <c r="E441" s="5" t="s">
        <v>208</v>
      </c>
      <c r="F441" s="282" t="s">
        <v>148</v>
      </c>
      <c r="G441" s="5" t="s">
        <v>188</v>
      </c>
      <c r="H441" s="5" t="s">
        <v>187</v>
      </c>
      <c r="I441" s="6" t="s">
        <v>208</v>
      </c>
      <c r="J441" s="7" t="s">
        <v>148</v>
      </c>
      <c r="K441" s="5" t="s">
        <v>188</v>
      </c>
      <c r="L441" s="1"/>
      <c r="M441" s="1"/>
    </row>
    <row r="442" spans="1:13" ht="14.25">
      <c r="A442" s="143"/>
      <c r="B442" s="27">
        <v>4110</v>
      </c>
      <c r="C442" s="75" t="s">
        <v>51</v>
      </c>
      <c r="D442" s="19"/>
      <c r="E442" s="19"/>
      <c r="F442" s="19"/>
      <c r="G442" s="15"/>
      <c r="H442" s="19">
        <v>36988</v>
      </c>
      <c r="I442" s="19">
        <v>36179</v>
      </c>
      <c r="J442" s="19">
        <v>36178.16</v>
      </c>
      <c r="K442" s="19">
        <f t="shared" si="19"/>
        <v>99.99767821111696</v>
      </c>
      <c r="L442" s="1"/>
      <c r="M442" s="1"/>
    </row>
    <row r="443" spans="1:13" ht="14.25">
      <c r="A443" s="143"/>
      <c r="B443" s="27">
        <v>4117</v>
      </c>
      <c r="C443" s="75" t="s">
        <v>51</v>
      </c>
      <c r="D443" s="19"/>
      <c r="E443" s="19"/>
      <c r="F443" s="19"/>
      <c r="G443" s="15"/>
      <c r="H443" s="19">
        <v>0</v>
      </c>
      <c r="I443" s="19">
        <v>1393</v>
      </c>
      <c r="J443" s="19">
        <v>1393</v>
      </c>
      <c r="K443" s="19">
        <f t="shared" si="19"/>
        <v>100</v>
      </c>
      <c r="L443" s="1"/>
      <c r="M443" s="1"/>
    </row>
    <row r="444" spans="1:13" ht="14.25">
      <c r="A444" s="143"/>
      <c r="B444" s="27">
        <v>4119</v>
      </c>
      <c r="C444" s="75" t="s">
        <v>51</v>
      </c>
      <c r="D444" s="19"/>
      <c r="E444" s="19"/>
      <c r="F444" s="19"/>
      <c r="G444" s="15"/>
      <c r="H444" s="19">
        <v>0</v>
      </c>
      <c r="I444" s="19">
        <v>74</v>
      </c>
      <c r="J444" s="19">
        <v>74</v>
      </c>
      <c r="K444" s="19">
        <f t="shared" si="19"/>
        <v>100</v>
      </c>
      <c r="L444" s="1"/>
      <c r="M444" s="1"/>
    </row>
    <row r="445" spans="1:13" ht="14.25">
      <c r="A445" s="143"/>
      <c r="B445" s="27">
        <v>4120</v>
      </c>
      <c r="C445" s="75" t="s">
        <v>52</v>
      </c>
      <c r="D445" s="19"/>
      <c r="E445" s="19"/>
      <c r="F445" s="19"/>
      <c r="G445" s="20"/>
      <c r="H445" s="19">
        <v>5570</v>
      </c>
      <c r="I445" s="19">
        <v>5456</v>
      </c>
      <c r="J445" s="19">
        <v>5455.52</v>
      </c>
      <c r="K445" s="19">
        <f t="shared" si="19"/>
        <v>99.99120234604106</v>
      </c>
      <c r="L445" s="1"/>
      <c r="M445" s="1"/>
    </row>
    <row r="446" spans="1:13" ht="14.25">
      <c r="A446" s="143"/>
      <c r="B446" s="27">
        <v>4127</v>
      </c>
      <c r="C446" s="75" t="s">
        <v>52</v>
      </c>
      <c r="D446" s="19"/>
      <c r="E446" s="19"/>
      <c r="F446" s="19"/>
      <c r="G446" s="20"/>
      <c r="H446" s="19">
        <v>0</v>
      </c>
      <c r="I446" s="19">
        <v>214</v>
      </c>
      <c r="J446" s="19">
        <v>214</v>
      </c>
      <c r="K446" s="19">
        <f t="shared" si="19"/>
        <v>100</v>
      </c>
      <c r="L446" s="1"/>
      <c r="M446" s="1"/>
    </row>
    <row r="447" spans="1:13" ht="14.25">
      <c r="A447" s="143"/>
      <c r="B447" s="27">
        <v>4129</v>
      </c>
      <c r="C447" s="75" t="s">
        <v>52</v>
      </c>
      <c r="D447" s="19"/>
      <c r="E447" s="19"/>
      <c r="F447" s="19"/>
      <c r="G447" s="20"/>
      <c r="H447" s="19">
        <v>0</v>
      </c>
      <c r="I447" s="19">
        <v>11</v>
      </c>
      <c r="J447" s="19">
        <v>11</v>
      </c>
      <c r="K447" s="19">
        <f t="shared" si="19"/>
        <v>100</v>
      </c>
      <c r="L447" s="1"/>
      <c r="M447" s="1"/>
    </row>
    <row r="448" spans="1:13" ht="14.25">
      <c r="A448" s="143"/>
      <c r="B448" s="27">
        <v>4170</v>
      </c>
      <c r="C448" s="75" t="s">
        <v>16</v>
      </c>
      <c r="D448" s="19"/>
      <c r="E448" s="19"/>
      <c r="F448" s="19"/>
      <c r="G448" s="20"/>
      <c r="H448" s="19">
        <v>4440</v>
      </c>
      <c r="I448" s="19">
        <v>4440</v>
      </c>
      <c r="J448" s="19">
        <v>4440</v>
      </c>
      <c r="K448" s="19">
        <f t="shared" si="19"/>
        <v>100</v>
      </c>
      <c r="L448" s="1"/>
      <c r="M448" s="1"/>
    </row>
    <row r="449" spans="1:13" ht="14.25">
      <c r="A449" s="143"/>
      <c r="B449" s="27">
        <v>4210</v>
      </c>
      <c r="C449" s="75" t="s">
        <v>17</v>
      </c>
      <c r="D449" s="19"/>
      <c r="E449" s="19"/>
      <c r="F449" s="19"/>
      <c r="G449" s="20"/>
      <c r="H449" s="19">
        <v>2200</v>
      </c>
      <c r="I449" s="19">
        <v>2358</v>
      </c>
      <c r="J449" s="19">
        <v>2358</v>
      </c>
      <c r="K449" s="19">
        <f t="shared" si="19"/>
        <v>100</v>
      </c>
      <c r="L449" s="1"/>
      <c r="M449" s="1"/>
    </row>
    <row r="450" spans="1:13" ht="14.25">
      <c r="A450" s="143"/>
      <c r="B450" s="27">
        <v>4217</v>
      </c>
      <c r="C450" s="75" t="s">
        <v>17</v>
      </c>
      <c r="D450" s="19"/>
      <c r="E450" s="19"/>
      <c r="F450" s="19"/>
      <c r="G450" s="20"/>
      <c r="H450" s="19">
        <v>0</v>
      </c>
      <c r="I450" s="19">
        <v>1014</v>
      </c>
      <c r="J450" s="19">
        <v>1014</v>
      </c>
      <c r="K450" s="19">
        <f t="shared" si="19"/>
        <v>100</v>
      </c>
      <c r="L450" s="1"/>
      <c r="M450" s="1"/>
    </row>
    <row r="451" spans="1:13" ht="14.25">
      <c r="A451" s="143"/>
      <c r="B451" s="27">
        <v>4219</v>
      </c>
      <c r="C451" s="75" t="s">
        <v>17</v>
      </c>
      <c r="D451" s="19"/>
      <c r="E451" s="19"/>
      <c r="F451" s="19"/>
      <c r="G451" s="20"/>
      <c r="H451" s="19">
        <v>0</v>
      </c>
      <c r="I451" s="19">
        <v>53</v>
      </c>
      <c r="J451" s="19">
        <v>53</v>
      </c>
      <c r="K451" s="19">
        <f t="shared" si="19"/>
        <v>100</v>
      </c>
      <c r="L451" s="1"/>
      <c r="M451" s="1"/>
    </row>
    <row r="452" spans="1:13" ht="14.25">
      <c r="A452" s="298"/>
      <c r="B452" s="27">
        <v>4260</v>
      </c>
      <c r="C452" s="75" t="s">
        <v>18</v>
      </c>
      <c r="D452" s="19"/>
      <c r="E452" s="19"/>
      <c r="F452" s="19"/>
      <c r="G452" s="20"/>
      <c r="H452" s="19">
        <v>5023</v>
      </c>
      <c r="I452" s="19">
        <v>4502</v>
      </c>
      <c r="J452" s="19">
        <v>4501.94</v>
      </c>
      <c r="K452" s="19">
        <f t="shared" si="19"/>
        <v>99.998667258996</v>
      </c>
      <c r="L452" s="1"/>
      <c r="M452" s="1"/>
    </row>
    <row r="453" spans="1:13" ht="14.25">
      <c r="A453" s="298"/>
      <c r="B453" s="27">
        <v>4270</v>
      </c>
      <c r="C453" s="75" t="s">
        <v>19</v>
      </c>
      <c r="D453" s="19"/>
      <c r="E453" s="19"/>
      <c r="F453" s="19"/>
      <c r="G453" s="20"/>
      <c r="H453" s="19"/>
      <c r="I453" s="19">
        <v>644</v>
      </c>
      <c r="J453" s="19">
        <v>643.35</v>
      </c>
      <c r="K453" s="19">
        <f t="shared" si="19"/>
        <v>99.89906832298136</v>
      </c>
      <c r="L453" s="1"/>
      <c r="M453" s="1"/>
    </row>
    <row r="454" spans="1:13" ht="14.25">
      <c r="A454" s="352"/>
      <c r="B454" s="27">
        <v>4280</v>
      </c>
      <c r="C454" s="75" t="s">
        <v>60</v>
      </c>
      <c r="D454" s="19"/>
      <c r="E454" s="19"/>
      <c r="F454" s="19"/>
      <c r="G454" s="20"/>
      <c r="H454" s="19">
        <v>180</v>
      </c>
      <c r="I454" s="19">
        <v>180</v>
      </c>
      <c r="J454" s="19">
        <v>180</v>
      </c>
      <c r="K454" s="19">
        <f t="shared" si="19"/>
        <v>100</v>
      </c>
      <c r="L454" s="1"/>
      <c r="M454" s="1"/>
    </row>
    <row r="455" spans="1:13" ht="14.25">
      <c r="A455" s="352"/>
      <c r="B455" s="27">
        <v>4300</v>
      </c>
      <c r="C455" s="75" t="s">
        <v>5</v>
      </c>
      <c r="D455" s="19"/>
      <c r="E455" s="19"/>
      <c r="F455" s="19"/>
      <c r="G455" s="20"/>
      <c r="H455" s="19">
        <v>12329</v>
      </c>
      <c r="I455" s="19">
        <v>15722</v>
      </c>
      <c r="J455" s="19">
        <v>15721.58</v>
      </c>
      <c r="K455" s="19">
        <f t="shared" si="19"/>
        <v>99.9973285841496</v>
      </c>
      <c r="L455" s="1"/>
      <c r="M455" s="1"/>
    </row>
    <row r="456" spans="1:13" ht="14.25">
      <c r="A456" s="352"/>
      <c r="B456" s="27">
        <v>4307</v>
      </c>
      <c r="C456" s="75" t="s">
        <v>5</v>
      </c>
      <c r="D456" s="19"/>
      <c r="E456" s="19"/>
      <c r="F456" s="19"/>
      <c r="G456" s="20"/>
      <c r="H456" s="19">
        <v>0</v>
      </c>
      <c r="I456" s="19">
        <v>26034</v>
      </c>
      <c r="J456" s="19">
        <v>26034</v>
      </c>
      <c r="K456" s="19">
        <f t="shared" si="19"/>
        <v>100</v>
      </c>
      <c r="L456" s="1"/>
      <c r="M456" s="1"/>
    </row>
    <row r="457" spans="1:13" ht="14.25">
      <c r="A457" s="352"/>
      <c r="B457" s="27">
        <v>4309</v>
      </c>
      <c r="C457" s="75" t="s">
        <v>5</v>
      </c>
      <c r="D457" s="19"/>
      <c r="E457" s="19"/>
      <c r="F457" s="19"/>
      <c r="G457" s="20"/>
      <c r="H457" s="268">
        <v>0</v>
      </c>
      <c r="I457" s="19">
        <v>1379</v>
      </c>
      <c r="J457" s="19">
        <v>1379</v>
      </c>
      <c r="K457" s="19">
        <f t="shared" si="19"/>
        <v>100</v>
      </c>
      <c r="L457" s="1"/>
      <c r="M457" s="1"/>
    </row>
    <row r="458" spans="1:13" ht="14.25">
      <c r="A458" s="240"/>
      <c r="B458" s="27">
        <v>4350</v>
      </c>
      <c r="C458" s="75" t="s">
        <v>20</v>
      </c>
      <c r="D458" s="19"/>
      <c r="E458" s="19"/>
      <c r="F458" s="19"/>
      <c r="G458" s="20"/>
      <c r="H458" s="106">
        <v>682</v>
      </c>
      <c r="I458" s="106">
        <v>342</v>
      </c>
      <c r="J458" s="106">
        <v>340.58</v>
      </c>
      <c r="K458" s="107">
        <f t="shared" si="19"/>
        <v>99.58479532163742</v>
      </c>
      <c r="L458" s="1"/>
      <c r="M458" s="1"/>
    </row>
    <row r="459" spans="1:13" ht="27.75" customHeight="1">
      <c r="A459" s="240"/>
      <c r="B459" s="27">
        <v>4370</v>
      </c>
      <c r="C459" s="28" t="s">
        <v>240</v>
      </c>
      <c r="D459" s="19"/>
      <c r="E459" s="19"/>
      <c r="F459" s="19"/>
      <c r="G459" s="20"/>
      <c r="H459" s="106">
        <v>2490</v>
      </c>
      <c r="I459" s="106">
        <v>2490</v>
      </c>
      <c r="J459" s="106">
        <v>2409.67</v>
      </c>
      <c r="K459" s="107">
        <f t="shared" si="19"/>
        <v>96.77389558232932</v>
      </c>
      <c r="L459" s="1"/>
      <c r="M459" s="1"/>
    </row>
    <row r="460" spans="1:13" ht="14.25">
      <c r="A460" s="240"/>
      <c r="B460" s="27">
        <v>4410</v>
      </c>
      <c r="C460" s="75" t="s">
        <v>53</v>
      </c>
      <c r="D460" s="19"/>
      <c r="E460" s="19"/>
      <c r="F460" s="19"/>
      <c r="G460" s="20"/>
      <c r="H460" s="106">
        <v>300</v>
      </c>
      <c r="I460" s="106">
        <v>500</v>
      </c>
      <c r="J460" s="106">
        <v>498.83</v>
      </c>
      <c r="K460" s="106">
        <f t="shared" si="19"/>
        <v>99.766</v>
      </c>
      <c r="L460" s="1"/>
      <c r="M460" s="1"/>
    </row>
    <row r="461" spans="1:13" ht="14.25" customHeight="1">
      <c r="A461" s="240"/>
      <c r="B461" s="27">
        <v>4430</v>
      </c>
      <c r="C461" s="75" t="s">
        <v>11</v>
      </c>
      <c r="D461" s="19"/>
      <c r="E461" s="19"/>
      <c r="F461" s="19"/>
      <c r="G461" s="20"/>
      <c r="H461" s="108">
        <v>800</v>
      </c>
      <c r="I461" s="108">
        <v>800</v>
      </c>
      <c r="J461" s="108">
        <v>800</v>
      </c>
      <c r="K461" s="106">
        <f t="shared" si="19"/>
        <v>100</v>
      </c>
      <c r="L461" s="1"/>
      <c r="M461" s="1"/>
    </row>
    <row r="462" spans="1:13" ht="18" customHeight="1">
      <c r="A462" s="240"/>
      <c r="B462" s="27">
        <v>4440</v>
      </c>
      <c r="C462" s="65" t="s">
        <v>62</v>
      </c>
      <c r="D462" s="19"/>
      <c r="E462" s="19"/>
      <c r="F462" s="19"/>
      <c r="G462" s="20"/>
      <c r="H462" s="108">
        <v>6596</v>
      </c>
      <c r="I462" s="106">
        <v>6017</v>
      </c>
      <c r="J462" s="106">
        <v>6016.55</v>
      </c>
      <c r="K462" s="106">
        <f t="shared" si="19"/>
        <v>99.99252118996178</v>
      </c>
      <c r="L462" s="1"/>
      <c r="M462" s="1"/>
    </row>
    <row r="463" spans="1:13" ht="24.75" customHeight="1">
      <c r="A463" s="241"/>
      <c r="B463" s="27">
        <v>4700</v>
      </c>
      <c r="C463" s="65" t="s">
        <v>55</v>
      </c>
      <c r="D463" s="19"/>
      <c r="E463" s="19"/>
      <c r="F463" s="19"/>
      <c r="G463" s="20"/>
      <c r="H463" s="108">
        <v>500</v>
      </c>
      <c r="I463" s="108">
        <v>500</v>
      </c>
      <c r="J463" s="106">
        <v>500</v>
      </c>
      <c r="K463" s="106">
        <f t="shared" si="19"/>
        <v>100</v>
      </c>
      <c r="L463" s="1"/>
      <c r="M463" s="1"/>
    </row>
    <row r="464" spans="1:13" ht="18" customHeight="1">
      <c r="A464" s="22">
        <v>85228</v>
      </c>
      <c r="B464" s="23"/>
      <c r="C464" s="82" t="s">
        <v>132</v>
      </c>
      <c r="D464" s="99">
        <f>SUM(D465:D466)</f>
        <v>8000</v>
      </c>
      <c r="E464" s="99">
        <f aca="true" t="shared" si="20" ref="E464:J464">SUM(E465:E466)</f>
        <v>8000</v>
      </c>
      <c r="F464" s="99">
        <f t="shared" si="20"/>
        <v>7981.52</v>
      </c>
      <c r="G464" s="104">
        <f>F464/E464*100</f>
        <v>99.769</v>
      </c>
      <c r="H464" s="109">
        <f t="shared" si="20"/>
        <v>19200</v>
      </c>
      <c r="I464" s="99">
        <f t="shared" si="20"/>
        <v>16510</v>
      </c>
      <c r="J464" s="99">
        <f t="shared" si="20"/>
        <v>16286</v>
      </c>
      <c r="K464" s="99">
        <f t="shared" si="19"/>
        <v>98.64324651726226</v>
      </c>
      <c r="L464" s="1"/>
      <c r="M464" s="1"/>
    </row>
    <row r="465" spans="1:13" ht="12" customHeight="1">
      <c r="A465" s="372"/>
      <c r="B465" s="17" t="s">
        <v>37</v>
      </c>
      <c r="C465" s="75" t="s">
        <v>38</v>
      </c>
      <c r="D465" s="106">
        <v>8000</v>
      </c>
      <c r="E465" s="106">
        <v>8000</v>
      </c>
      <c r="F465" s="106">
        <v>7981.52</v>
      </c>
      <c r="G465" s="120">
        <f>F465/E465*100</f>
        <v>99.769</v>
      </c>
      <c r="H465" s="108"/>
      <c r="I465" s="106"/>
      <c r="J465" s="106"/>
      <c r="K465" s="99"/>
      <c r="L465" s="1"/>
      <c r="M465" s="1"/>
    </row>
    <row r="466" spans="1:13" ht="19.5" customHeight="1">
      <c r="A466" s="373"/>
      <c r="B466" s="48">
        <v>4300</v>
      </c>
      <c r="C466" s="75" t="s">
        <v>5</v>
      </c>
      <c r="D466" s="106"/>
      <c r="E466" s="106"/>
      <c r="F466" s="106"/>
      <c r="G466" s="104"/>
      <c r="H466" s="108">
        <v>19200</v>
      </c>
      <c r="I466" s="108">
        <v>16510</v>
      </c>
      <c r="J466" s="106">
        <v>16286</v>
      </c>
      <c r="K466" s="106">
        <f t="shared" si="19"/>
        <v>98.64324651726226</v>
      </c>
      <c r="L466" s="1"/>
      <c r="M466" s="1"/>
    </row>
    <row r="467" spans="1:13" ht="15.75" customHeight="1">
      <c r="A467" s="22">
        <v>85295</v>
      </c>
      <c r="B467" s="23"/>
      <c r="C467" s="77" t="s">
        <v>9</v>
      </c>
      <c r="D467" s="99">
        <f>SUM(D472:D473)</f>
        <v>56000</v>
      </c>
      <c r="E467" s="99">
        <f>SUM(E468:E473)</f>
        <v>117600</v>
      </c>
      <c r="F467" s="99">
        <f>SUM(F468:F473)</f>
        <v>117400</v>
      </c>
      <c r="G467" s="104">
        <f>F467/E467*100</f>
        <v>99.82993197278913</v>
      </c>
      <c r="H467" s="109">
        <f>SUM(H472:H476)</f>
        <v>118000</v>
      </c>
      <c r="I467" s="109">
        <f>SUM(I472:I476)</f>
        <v>179600</v>
      </c>
      <c r="J467" s="109">
        <f>SUM(J472:J476)</f>
        <v>179400</v>
      </c>
      <c r="K467" s="99">
        <f t="shared" si="19"/>
        <v>99.88864142538975</v>
      </c>
      <c r="L467" s="1"/>
      <c r="M467" s="1"/>
    </row>
    <row r="468" spans="1:13" ht="51" customHeight="1">
      <c r="A468" s="289"/>
      <c r="B468" s="18">
        <v>2010</v>
      </c>
      <c r="C468" s="65" t="s">
        <v>10</v>
      </c>
      <c r="D468" s="106"/>
      <c r="E468" s="106">
        <v>3600</v>
      </c>
      <c r="F468" s="106">
        <v>3400</v>
      </c>
      <c r="G468" s="120">
        <f>F468/E468*100</f>
        <v>94.44444444444444</v>
      </c>
      <c r="H468" s="108"/>
      <c r="I468" s="106"/>
      <c r="J468" s="106"/>
      <c r="K468" s="106"/>
      <c r="L468" s="336"/>
      <c r="M468" s="1"/>
    </row>
    <row r="469" spans="1:13" ht="6.75" customHeight="1" thickBot="1">
      <c r="A469" s="198"/>
      <c r="B469" s="201"/>
      <c r="C469" s="146"/>
      <c r="D469" s="149"/>
      <c r="E469" s="149"/>
      <c r="F469" s="149"/>
      <c r="G469" s="149"/>
      <c r="H469" s="149"/>
      <c r="I469" s="149"/>
      <c r="J469" s="149"/>
      <c r="K469" s="149"/>
      <c r="L469" s="1"/>
      <c r="M469" s="1"/>
    </row>
    <row r="470" spans="1:13" ht="15" customHeight="1" thickBot="1">
      <c r="A470" s="355" t="s">
        <v>0</v>
      </c>
      <c r="B470" s="357" t="s">
        <v>1</v>
      </c>
      <c r="C470" s="357" t="s">
        <v>2</v>
      </c>
      <c r="D470" s="340" t="s">
        <v>147</v>
      </c>
      <c r="E470" s="341"/>
      <c r="F470" s="341"/>
      <c r="G470" s="342"/>
      <c r="H470" s="343" t="s">
        <v>149</v>
      </c>
      <c r="I470" s="344"/>
      <c r="J470" s="344"/>
      <c r="K470" s="345"/>
      <c r="L470" s="1"/>
      <c r="M470" s="1"/>
    </row>
    <row r="471" spans="1:13" ht="27" customHeight="1" thickBot="1">
      <c r="A471" s="356"/>
      <c r="B471" s="358"/>
      <c r="C471" s="358"/>
      <c r="D471" s="4" t="s">
        <v>187</v>
      </c>
      <c r="E471" s="5" t="s">
        <v>208</v>
      </c>
      <c r="F471" s="290" t="s">
        <v>148</v>
      </c>
      <c r="G471" s="5" t="s">
        <v>188</v>
      </c>
      <c r="H471" s="5" t="s">
        <v>187</v>
      </c>
      <c r="I471" s="6" t="s">
        <v>208</v>
      </c>
      <c r="J471" s="7" t="s">
        <v>148</v>
      </c>
      <c r="K471" s="5" t="s">
        <v>188</v>
      </c>
      <c r="L471" s="1"/>
      <c r="M471" s="1"/>
    </row>
    <row r="472" spans="1:13" ht="36" customHeight="1">
      <c r="A472" s="346"/>
      <c r="B472" s="18">
        <v>2030</v>
      </c>
      <c r="C472" s="65" t="s">
        <v>114</v>
      </c>
      <c r="D472" s="106">
        <v>56000</v>
      </c>
      <c r="E472" s="106">
        <v>114000</v>
      </c>
      <c r="F472" s="106">
        <v>114000</v>
      </c>
      <c r="G472" s="120">
        <f>F472/E472*100</f>
        <v>100</v>
      </c>
      <c r="H472" s="108"/>
      <c r="I472" s="106"/>
      <c r="J472" s="106"/>
      <c r="K472" s="99"/>
      <c r="L472" s="1"/>
      <c r="M472" s="1"/>
    </row>
    <row r="473" spans="1:13" ht="14.25" customHeight="1">
      <c r="A473" s="346"/>
      <c r="B473" s="75">
        <v>3110</v>
      </c>
      <c r="C473" s="75" t="s">
        <v>126</v>
      </c>
      <c r="D473" s="106"/>
      <c r="E473" s="106"/>
      <c r="F473" s="106"/>
      <c r="G473" s="120"/>
      <c r="H473" s="165">
        <v>118000</v>
      </c>
      <c r="I473" s="106">
        <v>169300</v>
      </c>
      <c r="J473" s="106">
        <v>169100</v>
      </c>
      <c r="K473" s="106">
        <f t="shared" si="19"/>
        <v>99.88186650915534</v>
      </c>
      <c r="L473" s="1"/>
      <c r="M473" s="1"/>
    </row>
    <row r="474" spans="1:13" ht="16.5" customHeight="1">
      <c r="A474" s="168"/>
      <c r="B474" s="34">
        <v>4210</v>
      </c>
      <c r="C474" s="34" t="s">
        <v>17</v>
      </c>
      <c r="D474" s="98"/>
      <c r="E474" s="98"/>
      <c r="F474" s="98"/>
      <c r="G474" s="120"/>
      <c r="H474" s="183"/>
      <c r="I474" s="98">
        <v>6157</v>
      </c>
      <c r="J474" s="98">
        <v>6157</v>
      </c>
      <c r="K474" s="98">
        <f t="shared" si="19"/>
        <v>100</v>
      </c>
      <c r="L474" s="1"/>
      <c r="M474" s="1"/>
    </row>
    <row r="475" spans="1:13" ht="16.5" customHeight="1">
      <c r="A475" s="168"/>
      <c r="B475" s="75">
        <v>4260</v>
      </c>
      <c r="C475" s="75" t="s">
        <v>18</v>
      </c>
      <c r="D475" s="106"/>
      <c r="E475" s="106"/>
      <c r="F475" s="106"/>
      <c r="G475" s="120"/>
      <c r="H475" s="108"/>
      <c r="I475" s="106">
        <v>1494</v>
      </c>
      <c r="J475" s="106">
        <v>1494</v>
      </c>
      <c r="K475" s="98">
        <f t="shared" si="19"/>
        <v>100</v>
      </c>
      <c r="L475" s="1"/>
      <c r="M475" s="1"/>
    </row>
    <row r="476" spans="1:13" ht="18" customHeight="1" thickBot="1">
      <c r="A476" s="280"/>
      <c r="B476" s="75">
        <v>4300</v>
      </c>
      <c r="C476" s="75" t="s">
        <v>5</v>
      </c>
      <c r="D476" s="106"/>
      <c r="E476" s="106"/>
      <c r="F476" s="106"/>
      <c r="G476" s="249"/>
      <c r="H476" s="108"/>
      <c r="I476" s="106">
        <v>2649</v>
      </c>
      <c r="J476" s="106">
        <v>2649</v>
      </c>
      <c r="K476" s="98">
        <f t="shared" si="19"/>
        <v>100</v>
      </c>
      <c r="L476" s="1"/>
      <c r="M476" s="1"/>
    </row>
    <row r="477" spans="1:13" ht="25.5" customHeight="1" thickBot="1">
      <c r="A477" s="58">
        <v>853</v>
      </c>
      <c r="B477" s="38"/>
      <c r="C477" s="63" t="s">
        <v>133</v>
      </c>
      <c r="D477" s="102">
        <f>SUM(D478)</f>
        <v>0</v>
      </c>
      <c r="E477" s="126">
        <f aca="true" t="shared" si="21" ref="E477:J477">SUM(E478)</f>
        <v>0</v>
      </c>
      <c r="F477" s="103">
        <f t="shared" si="21"/>
        <v>0</v>
      </c>
      <c r="G477" s="102">
        <f t="shared" si="21"/>
        <v>0</v>
      </c>
      <c r="H477" s="102">
        <f>SUM(H478)</f>
        <v>4000</v>
      </c>
      <c r="I477" s="101">
        <f t="shared" si="21"/>
        <v>4000</v>
      </c>
      <c r="J477" s="101">
        <f t="shared" si="21"/>
        <v>4000</v>
      </c>
      <c r="K477" s="102">
        <f t="shared" si="19"/>
        <v>100</v>
      </c>
      <c r="L477" s="1"/>
      <c r="M477" s="1"/>
    </row>
    <row r="478" spans="1:13" ht="13.5" customHeight="1" thickBot="1">
      <c r="A478" s="86">
        <v>85395</v>
      </c>
      <c r="B478" s="87"/>
      <c r="C478" s="95" t="s">
        <v>9</v>
      </c>
      <c r="D478" s="181">
        <f>SUM(D480:D480)</f>
        <v>0</v>
      </c>
      <c r="E478" s="181">
        <f>SUM(E480:E480)</f>
        <v>0</v>
      </c>
      <c r="F478" s="181">
        <f>SUM(F480:F480)</f>
        <v>0</v>
      </c>
      <c r="G478" s="253">
        <f>SUM(G480:G480)</f>
        <v>0</v>
      </c>
      <c r="H478" s="139">
        <f>SUM(H479:H480)</f>
        <v>4000</v>
      </c>
      <c r="I478" s="139">
        <f>SUM(I479:I480)</f>
        <v>4000</v>
      </c>
      <c r="J478" s="139">
        <f>SUM(J479:J480)</f>
        <v>4000</v>
      </c>
      <c r="K478" s="181">
        <f t="shared" si="19"/>
        <v>100</v>
      </c>
      <c r="L478" s="1"/>
      <c r="M478" s="1"/>
    </row>
    <row r="479" spans="1:13" ht="62.25" customHeight="1">
      <c r="A479" s="349"/>
      <c r="B479" s="83">
        <v>2360</v>
      </c>
      <c r="C479" s="177" t="s">
        <v>198</v>
      </c>
      <c r="D479" s="112"/>
      <c r="E479" s="138"/>
      <c r="F479" s="112"/>
      <c r="G479" s="254"/>
      <c r="H479" s="111">
        <v>0</v>
      </c>
      <c r="I479" s="112">
        <v>4000</v>
      </c>
      <c r="J479" s="112">
        <v>4000</v>
      </c>
      <c r="K479" s="181">
        <f t="shared" si="19"/>
        <v>100</v>
      </c>
      <c r="L479" s="1"/>
      <c r="M479" s="1"/>
    </row>
    <row r="480" spans="1:13" ht="39" customHeight="1" thickBot="1">
      <c r="A480" s="366"/>
      <c r="B480" s="27">
        <v>2820</v>
      </c>
      <c r="C480" s="65" t="s">
        <v>28</v>
      </c>
      <c r="D480" s="106"/>
      <c r="E480" s="131"/>
      <c r="F480" s="106"/>
      <c r="G480" s="255"/>
      <c r="H480" s="106">
        <v>4000</v>
      </c>
      <c r="I480" s="106">
        <v>0</v>
      </c>
      <c r="J480" s="98">
        <v>0</v>
      </c>
      <c r="K480" s="106"/>
      <c r="L480" s="1"/>
      <c r="M480" s="1"/>
    </row>
    <row r="481" spans="1:13" ht="18" customHeight="1" thickBot="1">
      <c r="A481" s="8">
        <v>854</v>
      </c>
      <c r="B481" s="80"/>
      <c r="C481" s="80" t="s">
        <v>134</v>
      </c>
      <c r="D481" s="101">
        <f>SUM(D482+D489+D493)</f>
        <v>0</v>
      </c>
      <c r="E481" s="101">
        <f>SUM(E482+E489+E493)</f>
        <v>128921</v>
      </c>
      <c r="F481" s="102">
        <f>SUM(F482+F489+F493)</f>
        <v>73278.7</v>
      </c>
      <c r="G481" s="126">
        <f>F481/E481*100</f>
        <v>56.84000279240775</v>
      </c>
      <c r="H481" s="102">
        <f>SUM(H482+H489+H493)</f>
        <v>142020</v>
      </c>
      <c r="I481" s="102">
        <f>SUM(I482+I489+I493)</f>
        <v>232135</v>
      </c>
      <c r="J481" s="102">
        <f>SUM(J482+J489+J493)</f>
        <v>131435.54</v>
      </c>
      <c r="K481" s="102">
        <f>J481/I481*100</f>
        <v>56.620302841019246</v>
      </c>
      <c r="L481" s="1"/>
      <c r="M481" s="1"/>
    </row>
    <row r="482" spans="1:13" ht="14.25" customHeight="1">
      <c r="A482" s="41">
        <v>85401</v>
      </c>
      <c r="B482" s="12"/>
      <c r="C482" s="74" t="s">
        <v>135</v>
      </c>
      <c r="D482" s="112"/>
      <c r="E482" s="112"/>
      <c r="F482" s="112"/>
      <c r="G482" s="253"/>
      <c r="H482" s="111">
        <f>SUM(H483:H488)</f>
        <v>39020</v>
      </c>
      <c r="I482" s="138">
        <f>SUM(I483:I488)</f>
        <v>20214</v>
      </c>
      <c r="J482" s="138">
        <f>SUM(J483:J488)</f>
        <v>20210.04</v>
      </c>
      <c r="K482" s="181">
        <f aca="true" t="shared" si="22" ref="K482:K569">J482/I482*100</f>
        <v>99.98040961709707</v>
      </c>
      <c r="L482" s="1"/>
      <c r="M482" s="1"/>
    </row>
    <row r="483" spans="1:13" ht="14.25">
      <c r="A483" s="359"/>
      <c r="B483" s="27">
        <v>4010</v>
      </c>
      <c r="C483" s="75" t="s">
        <v>49</v>
      </c>
      <c r="D483" s="106"/>
      <c r="E483" s="106"/>
      <c r="F483" s="106"/>
      <c r="G483" s="256"/>
      <c r="H483" s="106">
        <v>28461</v>
      </c>
      <c r="I483" s="131">
        <v>13865</v>
      </c>
      <c r="J483" s="131">
        <v>13865</v>
      </c>
      <c r="K483" s="106">
        <f t="shared" si="22"/>
        <v>100</v>
      </c>
      <c r="L483" s="1"/>
      <c r="M483" s="1"/>
    </row>
    <row r="484" spans="1:13" ht="14.25">
      <c r="A484" s="346"/>
      <c r="B484" s="27">
        <v>4040</v>
      </c>
      <c r="C484" s="75" t="s">
        <v>50</v>
      </c>
      <c r="D484" s="106"/>
      <c r="E484" s="106"/>
      <c r="F484" s="106"/>
      <c r="G484" s="256"/>
      <c r="H484" s="106">
        <v>2550</v>
      </c>
      <c r="I484" s="131">
        <v>2550</v>
      </c>
      <c r="J484" s="106">
        <v>2546.65</v>
      </c>
      <c r="K484" s="108">
        <f t="shared" si="22"/>
        <v>99.8686274509804</v>
      </c>
      <c r="L484" s="1"/>
      <c r="M484" s="1"/>
    </row>
    <row r="485" spans="1:13" ht="14.25">
      <c r="A485" s="346"/>
      <c r="B485" s="27">
        <v>4110</v>
      </c>
      <c r="C485" s="75" t="s">
        <v>51</v>
      </c>
      <c r="D485" s="106"/>
      <c r="E485" s="106"/>
      <c r="F485" s="106"/>
      <c r="G485" s="256"/>
      <c r="H485" s="106">
        <v>4683</v>
      </c>
      <c r="I485" s="106">
        <v>2400</v>
      </c>
      <c r="J485" s="106">
        <v>2400</v>
      </c>
      <c r="K485" s="106">
        <f t="shared" si="22"/>
        <v>100</v>
      </c>
      <c r="L485" s="1"/>
      <c r="M485" s="1"/>
    </row>
    <row r="486" spans="1:13" ht="14.25">
      <c r="A486" s="346"/>
      <c r="B486" s="27">
        <v>4120</v>
      </c>
      <c r="C486" s="75" t="s">
        <v>52</v>
      </c>
      <c r="D486" s="106"/>
      <c r="E486" s="106"/>
      <c r="F486" s="106"/>
      <c r="G486" s="256"/>
      <c r="H486" s="106">
        <v>756</v>
      </c>
      <c r="I486" s="106">
        <v>390</v>
      </c>
      <c r="J486" s="106">
        <v>390</v>
      </c>
      <c r="K486" s="106">
        <f t="shared" si="22"/>
        <v>100</v>
      </c>
      <c r="L486" s="1"/>
      <c r="M486" s="1"/>
    </row>
    <row r="487" spans="1:13" ht="14.25">
      <c r="A487" s="346"/>
      <c r="B487" s="27">
        <v>4210</v>
      </c>
      <c r="C487" s="75" t="s">
        <v>17</v>
      </c>
      <c r="D487" s="106"/>
      <c r="E487" s="106"/>
      <c r="F487" s="106"/>
      <c r="G487" s="256"/>
      <c r="H487" s="106">
        <v>497</v>
      </c>
      <c r="I487" s="106">
        <v>497</v>
      </c>
      <c r="J487" s="106">
        <v>497</v>
      </c>
      <c r="K487" s="106">
        <f t="shared" si="22"/>
        <v>100</v>
      </c>
      <c r="L487" s="1"/>
      <c r="M487" s="1"/>
    </row>
    <row r="488" spans="1:13" ht="14.25" customHeight="1">
      <c r="A488" s="347"/>
      <c r="B488" s="27">
        <v>4440</v>
      </c>
      <c r="C488" s="65" t="s">
        <v>62</v>
      </c>
      <c r="D488" s="106"/>
      <c r="E488" s="106"/>
      <c r="F488" s="106"/>
      <c r="G488" s="256"/>
      <c r="H488" s="106">
        <v>2073</v>
      </c>
      <c r="I488" s="106">
        <v>512</v>
      </c>
      <c r="J488" s="106">
        <v>511.39</v>
      </c>
      <c r="K488" s="106">
        <f t="shared" si="22"/>
        <v>99.880859375</v>
      </c>
      <c r="L488" s="1"/>
      <c r="M488" s="1"/>
    </row>
    <row r="489" spans="1:13" ht="14.25" customHeight="1">
      <c r="A489" s="23">
        <v>85415</v>
      </c>
      <c r="B489" s="23"/>
      <c r="C489" s="77" t="s">
        <v>136</v>
      </c>
      <c r="D489" s="99"/>
      <c r="E489" s="99">
        <f>SUM(E490:E491)</f>
        <v>128921</v>
      </c>
      <c r="F489" s="99">
        <f>SUM(F490:F491)</f>
        <v>73265.7</v>
      </c>
      <c r="G489" s="104">
        <f>F489/E489*100</f>
        <v>56.82991909774202</v>
      </c>
      <c r="H489" s="109">
        <f>SUM(H491:H492)</f>
        <v>83000</v>
      </c>
      <c r="I489" s="99">
        <f>SUM(I491:I492)</f>
        <v>191921</v>
      </c>
      <c r="J489" s="99">
        <f>SUM(J491:J492)</f>
        <v>93660.5</v>
      </c>
      <c r="K489" s="99">
        <f t="shared" si="22"/>
        <v>48.80159023764987</v>
      </c>
      <c r="L489" s="1"/>
      <c r="M489" s="1"/>
    </row>
    <row r="490" spans="1:13" ht="37.5" customHeight="1">
      <c r="A490" s="374"/>
      <c r="B490" s="18">
        <v>2030</v>
      </c>
      <c r="C490" s="65" t="s">
        <v>114</v>
      </c>
      <c r="D490" s="99"/>
      <c r="E490" s="106">
        <v>128921</v>
      </c>
      <c r="F490" s="106">
        <v>73265.7</v>
      </c>
      <c r="G490" s="120">
        <f>F490/E490*100</f>
        <v>56.82991909774202</v>
      </c>
      <c r="H490" s="109"/>
      <c r="I490" s="99"/>
      <c r="J490" s="99"/>
      <c r="K490" s="257"/>
      <c r="L490" s="1"/>
      <c r="M490" s="1"/>
    </row>
    <row r="491" spans="1:13" ht="15" customHeight="1">
      <c r="A491" s="375"/>
      <c r="B491" s="48">
        <v>3240</v>
      </c>
      <c r="C491" s="75" t="s">
        <v>115</v>
      </c>
      <c r="D491" s="106"/>
      <c r="E491" s="106"/>
      <c r="F491" s="106"/>
      <c r="G491" s="120"/>
      <c r="H491" s="108">
        <v>83000</v>
      </c>
      <c r="I491" s="106">
        <v>170541</v>
      </c>
      <c r="J491" s="106">
        <v>79370</v>
      </c>
      <c r="K491" s="106">
        <f t="shared" si="22"/>
        <v>46.54012818032027</v>
      </c>
      <c r="L491" s="1"/>
      <c r="M491" s="1"/>
    </row>
    <row r="492" spans="1:13" ht="15.75" customHeight="1">
      <c r="A492" s="376"/>
      <c r="B492" s="48">
        <v>3260</v>
      </c>
      <c r="C492" s="75" t="s">
        <v>154</v>
      </c>
      <c r="D492" s="106"/>
      <c r="E492" s="106"/>
      <c r="F492" s="106"/>
      <c r="G492" s="120"/>
      <c r="H492" s="108">
        <v>0</v>
      </c>
      <c r="I492" s="106">
        <v>21380</v>
      </c>
      <c r="J492" s="106">
        <v>14290.5</v>
      </c>
      <c r="K492" s="106">
        <f t="shared" si="22"/>
        <v>66.84050514499532</v>
      </c>
      <c r="L492" s="1"/>
      <c r="M492" s="1"/>
    </row>
    <row r="493" spans="1:13" ht="14.25">
      <c r="A493" s="23">
        <v>85495</v>
      </c>
      <c r="B493" s="23"/>
      <c r="C493" s="77" t="s">
        <v>9</v>
      </c>
      <c r="D493" s="99">
        <f>SUM(D497)</f>
        <v>0</v>
      </c>
      <c r="E493" s="99">
        <f>SUM(E497)</f>
        <v>0</v>
      </c>
      <c r="F493" s="99">
        <f>SUM(F497)</f>
        <v>13</v>
      </c>
      <c r="G493" s="104"/>
      <c r="H493" s="109">
        <f>SUM(H498:H499)</f>
        <v>20000</v>
      </c>
      <c r="I493" s="109">
        <f>SUM(I498:I499)</f>
        <v>20000</v>
      </c>
      <c r="J493" s="109">
        <f>SUM(J498:J499)</f>
        <v>17565</v>
      </c>
      <c r="K493" s="99">
        <f t="shared" si="22"/>
        <v>87.825</v>
      </c>
      <c r="L493" s="1"/>
      <c r="M493" s="1"/>
    </row>
    <row r="494" spans="1:13" ht="6" customHeight="1" thickBot="1">
      <c r="A494" s="53"/>
      <c r="B494" s="132"/>
      <c r="C494" s="146"/>
      <c r="D494" s="196"/>
      <c r="E494" s="196"/>
      <c r="F494" s="196"/>
      <c r="G494" s="196"/>
      <c r="H494" s="149"/>
      <c r="I494" s="149"/>
      <c r="J494" s="149"/>
      <c r="K494" s="148"/>
      <c r="L494" s="1"/>
      <c r="M494" s="1"/>
    </row>
    <row r="495" spans="1:13" ht="15" thickBot="1">
      <c r="A495" s="355" t="s">
        <v>0</v>
      </c>
      <c r="B495" s="357" t="s">
        <v>1</v>
      </c>
      <c r="C495" s="357" t="s">
        <v>2</v>
      </c>
      <c r="D495" s="340" t="s">
        <v>147</v>
      </c>
      <c r="E495" s="341"/>
      <c r="F495" s="341"/>
      <c r="G495" s="342"/>
      <c r="H495" s="343" t="s">
        <v>149</v>
      </c>
      <c r="I495" s="344"/>
      <c r="J495" s="344"/>
      <c r="K495" s="345"/>
      <c r="L495" s="1"/>
      <c r="M495" s="1"/>
    </row>
    <row r="496" spans="1:13" ht="24.75" thickBot="1">
      <c r="A496" s="356"/>
      <c r="B496" s="358"/>
      <c r="C496" s="358"/>
      <c r="D496" s="4" t="s">
        <v>187</v>
      </c>
      <c r="E496" s="5" t="s">
        <v>208</v>
      </c>
      <c r="F496" s="290" t="s">
        <v>148</v>
      </c>
      <c r="G496" s="5" t="s">
        <v>188</v>
      </c>
      <c r="H496" s="5" t="s">
        <v>187</v>
      </c>
      <c r="I496" s="6" t="s">
        <v>208</v>
      </c>
      <c r="J496" s="7" t="s">
        <v>148</v>
      </c>
      <c r="K496" s="5" t="s">
        <v>188</v>
      </c>
      <c r="L496" s="1"/>
      <c r="M496" s="1"/>
    </row>
    <row r="497" spans="1:13" ht="14.25">
      <c r="A497" s="93"/>
      <c r="B497" s="299" t="s">
        <v>31</v>
      </c>
      <c r="C497" s="321" t="s">
        <v>32</v>
      </c>
      <c r="D497" s="98"/>
      <c r="E497" s="98"/>
      <c r="F497" s="98">
        <v>13</v>
      </c>
      <c r="G497" s="217"/>
      <c r="H497" s="183"/>
      <c r="I497" s="183"/>
      <c r="J497" s="183"/>
      <c r="K497" s="106"/>
      <c r="L497" s="1"/>
      <c r="M497" s="1"/>
    </row>
    <row r="498" spans="1:13" ht="60.75" customHeight="1">
      <c r="A498" s="247"/>
      <c r="B498" s="34">
        <v>2360</v>
      </c>
      <c r="C498" s="177" t="s">
        <v>198</v>
      </c>
      <c r="D498" s="141"/>
      <c r="E498" s="141"/>
      <c r="F498" s="141"/>
      <c r="G498" s="158"/>
      <c r="H498" s="182">
        <v>0</v>
      </c>
      <c r="I498" s="183">
        <v>20000</v>
      </c>
      <c r="J498" s="183">
        <v>17565</v>
      </c>
      <c r="K498" s="99">
        <f t="shared" si="22"/>
        <v>87.825</v>
      </c>
      <c r="L498" s="1"/>
      <c r="M498" s="1"/>
    </row>
    <row r="499" spans="1:13" ht="36" customHeight="1" thickBot="1">
      <c r="A499" s="248"/>
      <c r="B499" s="27">
        <v>2820</v>
      </c>
      <c r="C499" s="65" t="s">
        <v>28</v>
      </c>
      <c r="D499" s="106"/>
      <c r="E499" s="106"/>
      <c r="F499" s="106"/>
      <c r="G499" s="120"/>
      <c r="H499" s="165">
        <v>20000</v>
      </c>
      <c r="I499" s="106">
        <v>0</v>
      </c>
      <c r="J499" s="106">
        <v>0</v>
      </c>
      <c r="K499" s="99"/>
      <c r="L499" s="1"/>
      <c r="M499" s="1"/>
    </row>
    <row r="500" spans="1:13" ht="27" customHeight="1" thickBot="1">
      <c r="A500" s="58">
        <v>900</v>
      </c>
      <c r="B500" s="69"/>
      <c r="C500" s="88" t="s">
        <v>137</v>
      </c>
      <c r="D500" s="101">
        <f>SUM(D501+D521+D525+D528)</f>
        <v>15000</v>
      </c>
      <c r="E500" s="101">
        <f>SUM(E501+E521+E525+E528)</f>
        <v>15000</v>
      </c>
      <c r="F500" s="102">
        <f>SUM(F501+F521+F525+F528)</f>
        <v>321858.36</v>
      </c>
      <c r="G500" s="102">
        <f>F500/E500*100</f>
        <v>2145.7224</v>
      </c>
      <c r="H500" s="135">
        <f>SUM(H501+H508+H511+H514+H521+H528)</f>
        <v>1072052</v>
      </c>
      <c r="I500" s="135">
        <f>SUM(I501+I508+I511+I514+I521+I528)</f>
        <v>1072052</v>
      </c>
      <c r="J500" s="135">
        <f>SUM(J501+J508+J511+J514+J521+J528)</f>
        <v>932933.3400000001</v>
      </c>
      <c r="K500" s="102">
        <f t="shared" si="22"/>
        <v>87.02314253413081</v>
      </c>
      <c r="L500" s="1"/>
      <c r="M500" s="1"/>
    </row>
    <row r="501" spans="1:13" ht="17.25" customHeight="1">
      <c r="A501" s="12">
        <v>90001</v>
      </c>
      <c r="B501" s="12"/>
      <c r="C501" s="74" t="s">
        <v>138</v>
      </c>
      <c r="D501" s="112"/>
      <c r="E501" s="112">
        <f>SUM(E507)</f>
        <v>0</v>
      </c>
      <c r="F501" s="112">
        <f>SUM(F507)</f>
        <v>304200</v>
      </c>
      <c r="G501" s="220"/>
      <c r="H501" s="139">
        <f>SUM(H502:H507)</f>
        <v>14652</v>
      </c>
      <c r="I501" s="139">
        <f>SUM(I502:I507)</f>
        <v>32982</v>
      </c>
      <c r="J501" s="139">
        <f>SUM(J502:J507)</f>
        <v>24502.6</v>
      </c>
      <c r="K501" s="112">
        <f t="shared" si="22"/>
        <v>74.29082529864775</v>
      </c>
      <c r="L501" s="1"/>
      <c r="M501" s="1"/>
    </row>
    <row r="502" spans="1:13" ht="51.75" customHeight="1">
      <c r="A502" s="244"/>
      <c r="B502" s="315">
        <v>2830</v>
      </c>
      <c r="C502" s="316" t="s">
        <v>237</v>
      </c>
      <c r="D502" s="317"/>
      <c r="E502" s="317"/>
      <c r="F502" s="317"/>
      <c r="G502" s="323"/>
      <c r="H502" s="319"/>
      <c r="I502" s="320">
        <v>10000</v>
      </c>
      <c r="J502" s="320">
        <v>2500</v>
      </c>
      <c r="K502" s="106">
        <f t="shared" si="22"/>
        <v>25</v>
      </c>
      <c r="L502" s="1"/>
      <c r="M502" s="1"/>
    </row>
    <row r="503" spans="1:13" ht="15.75" customHeight="1">
      <c r="A503" s="245"/>
      <c r="B503" s="315">
        <v>4300</v>
      </c>
      <c r="C503" s="316" t="s">
        <v>5</v>
      </c>
      <c r="D503" s="317"/>
      <c r="E503" s="317"/>
      <c r="F503" s="317"/>
      <c r="G503" s="322"/>
      <c r="H503" s="319"/>
      <c r="I503" s="320">
        <v>5870</v>
      </c>
      <c r="J503" s="320">
        <v>4920</v>
      </c>
      <c r="K503" s="106">
        <f t="shared" si="22"/>
        <v>83.8160136286201</v>
      </c>
      <c r="L503" s="1"/>
      <c r="M503" s="1"/>
    </row>
    <row r="504" spans="1:13" ht="25.5" customHeight="1">
      <c r="A504" s="245"/>
      <c r="B504" s="315">
        <v>4390</v>
      </c>
      <c r="C504" s="316" t="s">
        <v>238</v>
      </c>
      <c r="D504" s="317"/>
      <c r="E504" s="317"/>
      <c r="F504" s="317"/>
      <c r="G504" s="318"/>
      <c r="H504" s="319"/>
      <c r="I504" s="320">
        <v>2460</v>
      </c>
      <c r="J504" s="320">
        <v>2460</v>
      </c>
      <c r="K504" s="106">
        <f t="shared" si="22"/>
        <v>100</v>
      </c>
      <c r="L504" s="1"/>
      <c r="M504" s="1"/>
    </row>
    <row r="505" spans="1:13" ht="12.75" customHeight="1">
      <c r="A505" s="245"/>
      <c r="B505" s="27">
        <v>4430</v>
      </c>
      <c r="C505" s="75" t="s">
        <v>11</v>
      </c>
      <c r="D505" s="106"/>
      <c r="E505" s="106"/>
      <c r="F505" s="106"/>
      <c r="G505" s="120"/>
      <c r="H505" s="106">
        <v>12000</v>
      </c>
      <c r="I505" s="106">
        <v>12000</v>
      </c>
      <c r="J505" s="106">
        <v>12000</v>
      </c>
      <c r="K505" s="106">
        <f t="shared" si="22"/>
        <v>100</v>
      </c>
      <c r="L505" s="1"/>
      <c r="M505" s="1"/>
    </row>
    <row r="506" spans="1:13" ht="27" customHeight="1">
      <c r="A506" s="245"/>
      <c r="B506" s="27">
        <v>4520</v>
      </c>
      <c r="C506" s="65" t="s">
        <v>173</v>
      </c>
      <c r="D506" s="106"/>
      <c r="E506" s="106"/>
      <c r="F506" s="106"/>
      <c r="G506" s="120"/>
      <c r="H506" s="108">
        <v>2652</v>
      </c>
      <c r="I506" s="108">
        <v>2652</v>
      </c>
      <c r="J506" s="106">
        <v>2622.6</v>
      </c>
      <c r="K506" s="106">
        <f t="shared" si="22"/>
        <v>98.89140271493211</v>
      </c>
      <c r="L506" s="1"/>
      <c r="M506" s="1"/>
    </row>
    <row r="507" spans="1:13" ht="62.25" customHeight="1">
      <c r="A507" s="246"/>
      <c r="B507" s="151">
        <v>6280</v>
      </c>
      <c r="C507" s="65" t="s">
        <v>206</v>
      </c>
      <c r="D507" s="107"/>
      <c r="E507" s="107"/>
      <c r="F507" s="107">
        <v>304200</v>
      </c>
      <c r="G507" s="110"/>
      <c r="H507" s="166"/>
      <c r="I507" s="107"/>
      <c r="J507" s="107"/>
      <c r="K507" s="107"/>
      <c r="L507" s="1"/>
      <c r="M507" s="1"/>
    </row>
    <row r="508" spans="1:13" ht="15" customHeight="1">
      <c r="A508" s="41">
        <v>90002</v>
      </c>
      <c r="B508" s="12"/>
      <c r="C508" s="74" t="s">
        <v>156</v>
      </c>
      <c r="D508" s="112"/>
      <c r="E508" s="112"/>
      <c r="F508" s="112"/>
      <c r="G508" s="122"/>
      <c r="H508" s="111">
        <f>SUM(H509:H510)</f>
        <v>19000</v>
      </c>
      <c r="I508" s="112">
        <f>SUM(I509:I510)</f>
        <v>15540</v>
      </c>
      <c r="J508" s="112">
        <f>SUM(J509:J510)</f>
        <v>15291.140000000001</v>
      </c>
      <c r="K508" s="112">
        <f t="shared" si="22"/>
        <v>98.3985842985843</v>
      </c>
      <c r="L508" s="1"/>
      <c r="M508" s="1"/>
    </row>
    <row r="509" spans="1:13" ht="16.5" customHeight="1">
      <c r="A509" s="346"/>
      <c r="B509" s="27">
        <v>4300</v>
      </c>
      <c r="C509" s="75" t="s">
        <v>5</v>
      </c>
      <c r="D509" s="106"/>
      <c r="E509" s="106"/>
      <c r="F509" s="106"/>
      <c r="G509" s="120"/>
      <c r="H509" s="108">
        <v>6000</v>
      </c>
      <c r="I509" s="108">
        <v>3500</v>
      </c>
      <c r="J509" s="106">
        <v>3253.94</v>
      </c>
      <c r="K509" s="106">
        <f t="shared" si="22"/>
        <v>92.96971428571429</v>
      </c>
      <c r="L509" s="1"/>
      <c r="M509" s="1"/>
    </row>
    <row r="510" spans="1:13" ht="15" customHeight="1">
      <c r="A510" s="347"/>
      <c r="B510" s="27">
        <v>4430</v>
      </c>
      <c r="C510" s="75" t="s">
        <v>11</v>
      </c>
      <c r="D510" s="106"/>
      <c r="E510" s="106"/>
      <c r="F510" s="106"/>
      <c r="G510" s="120"/>
      <c r="H510" s="108">
        <v>13000</v>
      </c>
      <c r="I510" s="108">
        <v>12040</v>
      </c>
      <c r="J510" s="106">
        <v>12037.2</v>
      </c>
      <c r="K510" s="106">
        <f t="shared" si="22"/>
        <v>99.97674418604652</v>
      </c>
      <c r="L510" s="1"/>
      <c r="M510" s="1"/>
    </row>
    <row r="511" spans="1:13" ht="15.75" customHeight="1">
      <c r="A511" s="22">
        <v>90003</v>
      </c>
      <c r="B511" s="23"/>
      <c r="C511" s="77" t="s">
        <v>139</v>
      </c>
      <c r="D511" s="99"/>
      <c r="E511" s="99"/>
      <c r="F511" s="99"/>
      <c r="G511" s="104"/>
      <c r="H511" s="109">
        <f>SUM(H512:H513)</f>
        <v>348200</v>
      </c>
      <c r="I511" s="99">
        <f>SUM(I512:I513)</f>
        <v>348200</v>
      </c>
      <c r="J511" s="99">
        <f>SUM(J512:J513)</f>
        <v>347943.99</v>
      </c>
      <c r="K511" s="106">
        <f t="shared" si="22"/>
        <v>99.92647616312463</v>
      </c>
      <c r="L511" s="1"/>
      <c r="M511" s="1"/>
    </row>
    <row r="512" spans="1:13" ht="15.75" customHeight="1">
      <c r="A512" s="359"/>
      <c r="B512" s="27">
        <v>4210</v>
      </c>
      <c r="C512" s="75" t="s">
        <v>17</v>
      </c>
      <c r="D512" s="106"/>
      <c r="E512" s="106"/>
      <c r="F512" s="106"/>
      <c r="G512" s="120"/>
      <c r="H512" s="106">
        <v>7200</v>
      </c>
      <c r="I512" s="106">
        <v>5600</v>
      </c>
      <c r="J512" s="106">
        <v>5488.63</v>
      </c>
      <c r="K512" s="106">
        <f t="shared" si="22"/>
        <v>98.01125</v>
      </c>
      <c r="L512" s="1"/>
      <c r="M512" s="1"/>
    </row>
    <row r="513" spans="1:13" ht="16.5" customHeight="1">
      <c r="A513" s="347"/>
      <c r="B513" s="27">
        <v>4300</v>
      </c>
      <c r="C513" s="75" t="s">
        <v>5</v>
      </c>
      <c r="D513" s="106"/>
      <c r="E513" s="106"/>
      <c r="F513" s="106"/>
      <c r="G513" s="120"/>
      <c r="H513" s="106">
        <v>341000</v>
      </c>
      <c r="I513" s="106">
        <v>342600</v>
      </c>
      <c r="J513" s="106">
        <v>342455.36</v>
      </c>
      <c r="K513" s="106">
        <f t="shared" si="22"/>
        <v>99.95778166958551</v>
      </c>
      <c r="L513" s="1"/>
      <c r="M513" s="1"/>
    </row>
    <row r="514" spans="1:13" ht="15.75" customHeight="1">
      <c r="A514" s="22">
        <v>90004</v>
      </c>
      <c r="B514" s="23"/>
      <c r="C514" s="77" t="s">
        <v>140</v>
      </c>
      <c r="D514" s="99"/>
      <c r="E514" s="99"/>
      <c r="F514" s="99"/>
      <c r="G514" s="104"/>
      <c r="H514" s="109">
        <f>SUM(H518:H520)</f>
        <v>100200</v>
      </c>
      <c r="I514" s="99">
        <f>SUM(I518:I520)</f>
        <v>83800</v>
      </c>
      <c r="J514" s="99">
        <f>SUM(J518:J520)</f>
        <v>82276</v>
      </c>
      <c r="K514" s="99">
        <f t="shared" si="22"/>
        <v>98.18138424821002</v>
      </c>
      <c r="L514" s="1"/>
      <c r="M514" s="1"/>
    </row>
    <row r="515" spans="1:13" ht="7.5" customHeight="1" thickBot="1">
      <c r="A515" s="149"/>
      <c r="B515" s="201"/>
      <c r="C515" s="212"/>
      <c r="D515" s="196"/>
      <c r="E515" s="196"/>
      <c r="F515" s="196"/>
      <c r="G515" s="196"/>
      <c r="H515" s="149"/>
      <c r="I515" s="149"/>
      <c r="J515" s="149"/>
      <c r="K515" s="149"/>
      <c r="L515" s="1"/>
      <c r="M515" s="1"/>
    </row>
    <row r="516" spans="1:13" ht="15.75" customHeight="1" thickBot="1">
      <c r="A516" s="355" t="s">
        <v>0</v>
      </c>
      <c r="B516" s="357" t="s">
        <v>1</v>
      </c>
      <c r="C516" s="357" t="s">
        <v>2</v>
      </c>
      <c r="D516" s="340" t="s">
        <v>147</v>
      </c>
      <c r="E516" s="341"/>
      <c r="F516" s="341"/>
      <c r="G516" s="342"/>
      <c r="H516" s="343" t="s">
        <v>149</v>
      </c>
      <c r="I516" s="344"/>
      <c r="J516" s="344"/>
      <c r="K516" s="345"/>
      <c r="L516" s="1"/>
      <c r="M516" s="1"/>
    </row>
    <row r="517" spans="1:13" ht="27.75" customHeight="1" thickBot="1">
      <c r="A517" s="356"/>
      <c r="B517" s="358"/>
      <c r="C517" s="358"/>
      <c r="D517" s="4" t="s">
        <v>187</v>
      </c>
      <c r="E517" s="5" t="s">
        <v>208</v>
      </c>
      <c r="F517" s="290" t="s">
        <v>148</v>
      </c>
      <c r="G517" s="5" t="s">
        <v>188</v>
      </c>
      <c r="H517" s="5" t="s">
        <v>187</v>
      </c>
      <c r="I517" s="6" t="s">
        <v>208</v>
      </c>
      <c r="J517" s="7" t="s">
        <v>148</v>
      </c>
      <c r="K517" s="5" t="s">
        <v>188</v>
      </c>
      <c r="L517" s="1"/>
      <c r="M517" s="1"/>
    </row>
    <row r="518" spans="1:13" ht="14.25" customHeight="1">
      <c r="A518" s="34"/>
      <c r="B518" s="27">
        <v>4170</v>
      </c>
      <c r="C518" s="75" t="s">
        <v>16</v>
      </c>
      <c r="D518" s="106"/>
      <c r="E518" s="106"/>
      <c r="F518" s="106"/>
      <c r="G518" s="120"/>
      <c r="H518" s="108">
        <v>8000</v>
      </c>
      <c r="I518" s="108">
        <v>7800</v>
      </c>
      <c r="J518" s="108">
        <v>7800</v>
      </c>
      <c r="K518" s="106">
        <f t="shared" si="22"/>
        <v>100</v>
      </c>
      <c r="L518" s="1"/>
      <c r="M518" s="1"/>
    </row>
    <row r="519" spans="1:13" ht="16.5" customHeight="1">
      <c r="A519" s="152"/>
      <c r="B519" s="27">
        <v>4210</v>
      </c>
      <c r="C519" s="75" t="s">
        <v>17</v>
      </c>
      <c r="D519" s="106"/>
      <c r="E519" s="106"/>
      <c r="F519" s="106"/>
      <c r="G519" s="120"/>
      <c r="H519" s="108">
        <v>18000</v>
      </c>
      <c r="I519" s="108">
        <v>10500</v>
      </c>
      <c r="J519" s="106">
        <v>9337.81</v>
      </c>
      <c r="K519" s="106">
        <f t="shared" si="22"/>
        <v>88.93152380952381</v>
      </c>
      <c r="L519" s="1"/>
      <c r="M519" s="1"/>
    </row>
    <row r="520" spans="1:13" ht="14.25">
      <c r="A520" s="184"/>
      <c r="B520" s="27">
        <v>4300</v>
      </c>
      <c r="C520" s="75" t="s">
        <v>5</v>
      </c>
      <c r="D520" s="106"/>
      <c r="E520" s="106"/>
      <c r="F520" s="106"/>
      <c r="G520" s="120"/>
      <c r="H520" s="108">
        <v>74200</v>
      </c>
      <c r="I520" s="106">
        <v>65500</v>
      </c>
      <c r="J520" s="106">
        <v>65138.19</v>
      </c>
      <c r="K520" s="106">
        <f t="shared" si="22"/>
        <v>99.44761832061069</v>
      </c>
      <c r="L520" s="1"/>
      <c r="M520" s="1"/>
    </row>
    <row r="521" spans="1:13" ht="16.5" customHeight="1">
      <c r="A521" s="22">
        <v>90015</v>
      </c>
      <c r="B521" s="23"/>
      <c r="C521" s="77" t="s">
        <v>141</v>
      </c>
      <c r="D521" s="99"/>
      <c r="E521" s="99"/>
      <c r="F521" s="99"/>
      <c r="G521" s="104"/>
      <c r="H521" s="109">
        <f>SUM(H522:H524)</f>
        <v>290000</v>
      </c>
      <c r="I521" s="109">
        <f>SUM(I522:I524)</f>
        <v>290000</v>
      </c>
      <c r="J521" s="109">
        <f>SUM(J522:J524)</f>
        <v>280132.52</v>
      </c>
      <c r="K521" s="99">
        <f t="shared" si="22"/>
        <v>96.59742068965518</v>
      </c>
      <c r="L521" s="1"/>
      <c r="M521" s="1"/>
    </row>
    <row r="522" spans="1:13" ht="16.5" customHeight="1">
      <c r="A522" s="118"/>
      <c r="B522" s="27">
        <v>4260</v>
      </c>
      <c r="C522" s="75" t="s">
        <v>18</v>
      </c>
      <c r="D522" s="106"/>
      <c r="E522" s="106"/>
      <c r="F522" s="106"/>
      <c r="G522" s="120"/>
      <c r="H522" s="108">
        <v>130000</v>
      </c>
      <c r="I522" s="108">
        <v>130000</v>
      </c>
      <c r="J522" s="106">
        <v>129023.62</v>
      </c>
      <c r="K522" s="106">
        <f t="shared" si="22"/>
        <v>99.24893846153846</v>
      </c>
      <c r="L522" s="1"/>
      <c r="M522" s="1"/>
    </row>
    <row r="523" spans="1:13" ht="16.5" customHeight="1">
      <c r="A523" s="143"/>
      <c r="B523" s="27">
        <v>4300</v>
      </c>
      <c r="C523" s="75" t="s">
        <v>5</v>
      </c>
      <c r="D523" s="106"/>
      <c r="E523" s="106"/>
      <c r="F523" s="106"/>
      <c r="G523" s="120"/>
      <c r="H523" s="108">
        <v>70000</v>
      </c>
      <c r="I523" s="108">
        <v>70000</v>
      </c>
      <c r="J523" s="106">
        <v>69517.72</v>
      </c>
      <c r="K523" s="106">
        <f t="shared" si="22"/>
        <v>99.31102857142858</v>
      </c>
      <c r="L523" s="1"/>
      <c r="M523" s="1"/>
    </row>
    <row r="524" spans="1:13" ht="15.75" customHeight="1">
      <c r="A524" s="74"/>
      <c r="B524" s="50">
        <v>6050</v>
      </c>
      <c r="C524" s="34" t="s">
        <v>24</v>
      </c>
      <c r="D524" s="98"/>
      <c r="E524" s="98"/>
      <c r="F524" s="98"/>
      <c r="G524" s="120"/>
      <c r="H524" s="183">
        <v>90000</v>
      </c>
      <c r="I524" s="183">
        <v>90000</v>
      </c>
      <c r="J524" s="183">
        <v>81591.18</v>
      </c>
      <c r="K524" s="98">
        <f t="shared" si="22"/>
        <v>90.65686666666666</v>
      </c>
      <c r="L524" s="1"/>
      <c r="M524" s="1"/>
    </row>
    <row r="525" spans="1:13" ht="27" customHeight="1">
      <c r="A525" s="92">
        <v>90019</v>
      </c>
      <c r="B525" s="50"/>
      <c r="C525" s="119" t="s">
        <v>179</v>
      </c>
      <c r="D525" s="98">
        <f>SUM(D526:D527)</f>
        <v>15000</v>
      </c>
      <c r="E525" s="98">
        <f>SUM(E526:E527)</f>
        <v>15000</v>
      </c>
      <c r="F525" s="98">
        <f>SUM(F526:F527)</f>
        <v>17658.36</v>
      </c>
      <c r="G525" s="217">
        <f>F525/E525*100</f>
        <v>117.72240000000001</v>
      </c>
      <c r="H525" s="183"/>
      <c r="I525" s="183"/>
      <c r="J525" s="183"/>
      <c r="K525" s="98"/>
      <c r="L525" s="1"/>
      <c r="M525" s="1"/>
    </row>
    <row r="526" spans="1:13" ht="17.25" customHeight="1">
      <c r="A526" s="385"/>
      <c r="B526" s="17" t="s">
        <v>37</v>
      </c>
      <c r="C526" s="65" t="s">
        <v>38</v>
      </c>
      <c r="D526" s="106">
        <v>15000</v>
      </c>
      <c r="E526" s="106">
        <v>15000</v>
      </c>
      <c r="F526" s="106">
        <v>17209.33</v>
      </c>
      <c r="G526" s="120">
        <f>F526/E526*100</f>
        <v>114.72886666666669</v>
      </c>
      <c r="H526" s="165"/>
      <c r="I526" s="106"/>
      <c r="J526" s="106"/>
      <c r="K526" s="106"/>
      <c r="L526" s="1"/>
      <c r="M526" s="1"/>
    </row>
    <row r="527" spans="1:13" ht="17.25" customHeight="1">
      <c r="A527" s="351"/>
      <c r="B527" s="18" t="s">
        <v>31</v>
      </c>
      <c r="C527" s="75" t="s">
        <v>32</v>
      </c>
      <c r="D527" s="19"/>
      <c r="E527" s="19"/>
      <c r="F527" s="19">
        <v>449.03</v>
      </c>
      <c r="G527" s="20"/>
      <c r="H527" s="262"/>
      <c r="I527" s="131"/>
      <c r="J527" s="131"/>
      <c r="K527" s="106"/>
      <c r="L527" s="1"/>
      <c r="M527" s="1"/>
    </row>
    <row r="528" spans="1:13" ht="15" customHeight="1">
      <c r="A528" s="92">
        <v>90095</v>
      </c>
      <c r="B528" s="117"/>
      <c r="C528" s="77" t="s">
        <v>9</v>
      </c>
      <c r="D528" s="85"/>
      <c r="E528" s="85"/>
      <c r="F528" s="85"/>
      <c r="G528" s="20"/>
      <c r="H528" s="182">
        <f>SUM(H529:H533)</f>
        <v>300000</v>
      </c>
      <c r="I528" s="182">
        <f>SUM(I529:I533)</f>
        <v>301530</v>
      </c>
      <c r="J528" s="182">
        <f>SUM(J529:J533)</f>
        <v>182787.09000000003</v>
      </c>
      <c r="K528" s="141">
        <f t="shared" si="22"/>
        <v>60.619868669784104</v>
      </c>
      <c r="L528" s="1"/>
      <c r="M528" s="1"/>
    </row>
    <row r="529" spans="1:13" ht="61.5" customHeight="1">
      <c r="A529" s="118"/>
      <c r="B529" s="50">
        <v>2360</v>
      </c>
      <c r="C529" s="185" t="s">
        <v>198</v>
      </c>
      <c r="D529" s="85"/>
      <c r="E529" s="85"/>
      <c r="F529" s="85"/>
      <c r="G529" s="36"/>
      <c r="H529" s="182">
        <v>0</v>
      </c>
      <c r="I529" s="182">
        <v>16000</v>
      </c>
      <c r="J529" s="182">
        <v>16000</v>
      </c>
      <c r="K529" s="98">
        <f t="shared" si="22"/>
        <v>100</v>
      </c>
      <c r="L529" s="1"/>
      <c r="M529" s="1"/>
    </row>
    <row r="530" spans="1:13" ht="16.5" customHeight="1">
      <c r="A530" s="143"/>
      <c r="B530" s="50">
        <v>4210</v>
      </c>
      <c r="C530" s="75" t="s">
        <v>17</v>
      </c>
      <c r="D530" s="85"/>
      <c r="E530" s="85"/>
      <c r="F530" s="85"/>
      <c r="G530" s="36"/>
      <c r="H530" s="183">
        <v>17000</v>
      </c>
      <c r="I530" s="183">
        <v>17000</v>
      </c>
      <c r="J530" s="183">
        <v>16817.69</v>
      </c>
      <c r="K530" s="98">
        <f t="shared" si="22"/>
        <v>98.92758823529411</v>
      </c>
      <c r="L530" s="1"/>
      <c r="M530" s="1"/>
    </row>
    <row r="531" spans="1:13" ht="15.75" customHeight="1">
      <c r="A531" s="143"/>
      <c r="B531" s="50">
        <v>4260</v>
      </c>
      <c r="C531" s="75" t="s">
        <v>18</v>
      </c>
      <c r="D531" s="85"/>
      <c r="E531" s="85"/>
      <c r="F531" s="85"/>
      <c r="G531" s="36"/>
      <c r="H531" s="183">
        <v>3000</v>
      </c>
      <c r="I531" s="183">
        <v>3000</v>
      </c>
      <c r="J531" s="183">
        <v>2778.41</v>
      </c>
      <c r="K531" s="98">
        <f t="shared" si="22"/>
        <v>92.61366666666666</v>
      </c>
      <c r="L531" s="1"/>
      <c r="M531" s="1"/>
    </row>
    <row r="532" spans="1:13" ht="15" customHeight="1">
      <c r="A532" s="143"/>
      <c r="B532" s="50">
        <v>4300</v>
      </c>
      <c r="C532" s="75" t="s">
        <v>5</v>
      </c>
      <c r="D532" s="85"/>
      <c r="E532" s="85"/>
      <c r="F532" s="85"/>
      <c r="G532" s="36"/>
      <c r="H532" s="183">
        <v>30000</v>
      </c>
      <c r="I532" s="183">
        <v>15530</v>
      </c>
      <c r="J532" s="183">
        <v>14647.42</v>
      </c>
      <c r="K532" s="98">
        <f t="shared" si="22"/>
        <v>94.31693496458468</v>
      </c>
      <c r="L532" s="1"/>
      <c r="M532" s="1"/>
    </row>
    <row r="533" spans="1:13" ht="20.25" customHeight="1" thickBot="1">
      <c r="A533" s="239"/>
      <c r="B533" s="50">
        <v>6050</v>
      </c>
      <c r="C533" s="34" t="s">
        <v>24</v>
      </c>
      <c r="D533" s="35"/>
      <c r="E533" s="35"/>
      <c r="F533" s="35"/>
      <c r="G533" s="36"/>
      <c r="H533" s="183">
        <v>250000</v>
      </c>
      <c r="I533" s="183">
        <v>250000</v>
      </c>
      <c r="J533" s="98">
        <v>132543.57</v>
      </c>
      <c r="K533" s="98">
        <f t="shared" si="22"/>
        <v>53.017428</v>
      </c>
      <c r="L533" s="1"/>
      <c r="M533" s="1"/>
    </row>
    <row r="534" spans="1:13" ht="28.5" customHeight="1" thickBot="1">
      <c r="A534" s="8">
        <v>921</v>
      </c>
      <c r="B534" s="52"/>
      <c r="C534" s="89" t="s">
        <v>142</v>
      </c>
      <c r="D534" s="10">
        <f>SUM(D543)</f>
        <v>0</v>
      </c>
      <c r="E534" s="10">
        <f>SUM(E543)</f>
        <v>0</v>
      </c>
      <c r="F534" s="10">
        <f>SUM(F543)</f>
        <v>24046.86</v>
      </c>
      <c r="G534" s="129"/>
      <c r="H534" s="103">
        <f>SUM(H535+H543)</f>
        <v>416000</v>
      </c>
      <c r="I534" s="102">
        <f>SUM(I535+I543)</f>
        <v>432000</v>
      </c>
      <c r="J534" s="103">
        <f>SUM(J535+J543)</f>
        <v>420076.07999999996</v>
      </c>
      <c r="K534" s="102">
        <f t="shared" si="22"/>
        <v>97.23983333333332</v>
      </c>
      <c r="L534" s="1"/>
      <c r="M534" s="1"/>
    </row>
    <row r="535" spans="1:13" ht="15.75" customHeight="1">
      <c r="A535" s="186">
        <v>92109</v>
      </c>
      <c r="B535" s="12"/>
      <c r="C535" s="74" t="s">
        <v>143</v>
      </c>
      <c r="D535" s="13"/>
      <c r="E535" s="13"/>
      <c r="F535" s="13"/>
      <c r="G535" s="15"/>
      <c r="H535" s="111">
        <f>SUM(H536:H541)</f>
        <v>266000</v>
      </c>
      <c r="I535" s="111">
        <f>SUM(I536:I542)</f>
        <v>282000</v>
      </c>
      <c r="J535" s="111">
        <f>SUM(J536:J542)</f>
        <v>282000</v>
      </c>
      <c r="K535" s="112">
        <f t="shared" si="22"/>
        <v>100</v>
      </c>
      <c r="L535" s="1"/>
      <c r="M535" s="1"/>
    </row>
    <row r="536" spans="1:13" ht="28.5" customHeight="1">
      <c r="A536" s="188"/>
      <c r="B536" s="174">
        <v>2480</v>
      </c>
      <c r="C536" s="65" t="s">
        <v>144</v>
      </c>
      <c r="D536" s="19"/>
      <c r="E536" s="19"/>
      <c r="F536" s="19"/>
      <c r="G536" s="20"/>
      <c r="H536" s="108">
        <v>0</v>
      </c>
      <c r="I536" s="106">
        <v>246000</v>
      </c>
      <c r="J536" s="106">
        <v>246000</v>
      </c>
      <c r="K536" s="106">
        <f t="shared" si="22"/>
        <v>100</v>
      </c>
      <c r="L536" s="1"/>
      <c r="M536" s="1"/>
    </row>
    <row r="537" spans="1:13" ht="40.5" customHeight="1">
      <c r="A537" s="153"/>
      <c r="B537" s="174">
        <v>2820</v>
      </c>
      <c r="C537" s="65" t="s">
        <v>28</v>
      </c>
      <c r="D537" s="19"/>
      <c r="E537" s="19"/>
      <c r="F537" s="19"/>
      <c r="G537" s="20"/>
      <c r="H537" s="108">
        <v>246000</v>
      </c>
      <c r="I537" s="106">
        <v>0</v>
      </c>
      <c r="J537" s="106">
        <v>0</v>
      </c>
      <c r="K537" s="106"/>
      <c r="L537" s="1"/>
      <c r="M537" s="1"/>
    </row>
    <row r="538" spans="1:13" ht="21" customHeight="1">
      <c r="A538" s="154"/>
      <c r="B538" s="174">
        <v>6050</v>
      </c>
      <c r="C538" s="75" t="s">
        <v>24</v>
      </c>
      <c r="D538" s="19"/>
      <c r="E538" s="19"/>
      <c r="F538" s="19"/>
      <c r="G538" s="20"/>
      <c r="H538" s="108">
        <v>20000</v>
      </c>
      <c r="I538" s="106">
        <v>0</v>
      </c>
      <c r="J538" s="106">
        <v>0</v>
      </c>
      <c r="K538" s="99"/>
      <c r="L538" s="1"/>
      <c r="M538" s="1"/>
    </row>
    <row r="539" spans="1:13" ht="9" customHeight="1" thickBot="1">
      <c r="A539" s="196"/>
      <c r="B539" s="212"/>
      <c r="C539" s="146"/>
      <c r="D539" s="149"/>
      <c r="E539" s="149"/>
      <c r="F539" s="149"/>
      <c r="G539" s="149"/>
      <c r="H539" s="149"/>
      <c r="I539" s="149"/>
      <c r="J539" s="149"/>
      <c r="K539" s="149"/>
      <c r="L539" s="1"/>
      <c r="M539" s="1"/>
    </row>
    <row r="540" spans="1:13" ht="14.25" customHeight="1" thickBot="1">
      <c r="A540" s="355" t="s">
        <v>0</v>
      </c>
      <c r="B540" s="357" t="s">
        <v>1</v>
      </c>
      <c r="C540" s="357" t="s">
        <v>2</v>
      </c>
      <c r="D540" s="340" t="s">
        <v>147</v>
      </c>
      <c r="E540" s="341"/>
      <c r="F540" s="341"/>
      <c r="G540" s="342"/>
      <c r="H540" s="343" t="s">
        <v>149</v>
      </c>
      <c r="I540" s="344"/>
      <c r="J540" s="344"/>
      <c r="K540" s="345"/>
      <c r="L540" s="1"/>
      <c r="M540" s="1"/>
    </row>
    <row r="541" spans="1:13" ht="26.25" customHeight="1" thickBot="1">
      <c r="A541" s="356"/>
      <c r="B541" s="358"/>
      <c r="C541" s="358"/>
      <c r="D541" s="4" t="s">
        <v>187</v>
      </c>
      <c r="E541" s="5" t="s">
        <v>208</v>
      </c>
      <c r="F541" s="290" t="s">
        <v>148</v>
      </c>
      <c r="G541" s="5" t="s">
        <v>188</v>
      </c>
      <c r="H541" s="5" t="s">
        <v>187</v>
      </c>
      <c r="I541" s="6" t="s">
        <v>208</v>
      </c>
      <c r="J541" s="7" t="s">
        <v>148</v>
      </c>
      <c r="K541" s="5" t="s">
        <v>188</v>
      </c>
      <c r="L541" s="1"/>
      <c r="M541" s="1"/>
    </row>
    <row r="542" spans="1:13" ht="49.5" customHeight="1">
      <c r="A542" s="324"/>
      <c r="B542" s="75">
        <v>6220</v>
      </c>
      <c r="C542" s="65" t="s">
        <v>175</v>
      </c>
      <c r="D542" s="309"/>
      <c r="E542" s="325"/>
      <c r="F542" s="327"/>
      <c r="G542" s="326"/>
      <c r="H542" s="310"/>
      <c r="I542" s="328">
        <v>36000</v>
      </c>
      <c r="J542" s="328">
        <v>36000</v>
      </c>
      <c r="K542" s="99">
        <f t="shared" si="22"/>
        <v>100</v>
      </c>
      <c r="L542" s="1"/>
      <c r="M542" s="1"/>
    </row>
    <row r="543" spans="1:13" ht="15" customHeight="1">
      <c r="A543" s="289">
        <v>92116</v>
      </c>
      <c r="B543" s="23"/>
      <c r="C543" s="77" t="s">
        <v>145</v>
      </c>
      <c r="D543" s="25">
        <f>SUM(D544)</f>
        <v>0</v>
      </c>
      <c r="E543" s="25">
        <f>SUM(E544)</f>
        <v>0</v>
      </c>
      <c r="F543" s="25">
        <f>SUM(F544)</f>
        <v>24046.86</v>
      </c>
      <c r="G543" s="20"/>
      <c r="H543" s="109">
        <f>SUM(H545:H547)</f>
        <v>150000</v>
      </c>
      <c r="I543" s="109">
        <f>SUM(I545:I547)</f>
        <v>150000</v>
      </c>
      <c r="J543" s="109">
        <f>SUM(J545:J547)</f>
        <v>138076.08</v>
      </c>
      <c r="K543" s="99">
        <f t="shared" si="22"/>
        <v>92.05072</v>
      </c>
      <c r="L543" s="1"/>
      <c r="M543" s="1"/>
    </row>
    <row r="544" spans="1:13" ht="15" customHeight="1">
      <c r="A544" s="348"/>
      <c r="B544" s="300" t="s">
        <v>31</v>
      </c>
      <c r="C544" s="75" t="s">
        <v>32</v>
      </c>
      <c r="D544" s="19"/>
      <c r="E544" s="19"/>
      <c r="F544" s="19">
        <v>24046.86</v>
      </c>
      <c r="G544" s="20"/>
      <c r="H544" s="108"/>
      <c r="I544" s="108"/>
      <c r="J544" s="108"/>
      <c r="K544" s="106"/>
      <c r="L544" s="1"/>
      <c r="M544" s="1"/>
    </row>
    <row r="545" spans="1:13" ht="25.5" customHeight="1">
      <c r="A545" s="349"/>
      <c r="B545" s="75">
        <v>2480</v>
      </c>
      <c r="C545" s="65" t="s">
        <v>144</v>
      </c>
      <c r="D545" s="19"/>
      <c r="E545" s="19"/>
      <c r="F545" s="19"/>
      <c r="G545" s="20"/>
      <c r="H545" s="106">
        <v>0</v>
      </c>
      <c r="I545" s="106">
        <v>138000</v>
      </c>
      <c r="J545" s="106">
        <v>138000</v>
      </c>
      <c r="K545" s="106">
        <f t="shared" si="22"/>
        <v>100</v>
      </c>
      <c r="L545" s="1"/>
      <c r="M545" s="1"/>
    </row>
    <row r="546" spans="1:13" ht="36.75" customHeight="1">
      <c r="A546" s="349"/>
      <c r="B546" s="75">
        <v>2820</v>
      </c>
      <c r="C546" s="65" t="s">
        <v>28</v>
      </c>
      <c r="D546" s="19"/>
      <c r="E546" s="19"/>
      <c r="F546" s="19"/>
      <c r="G546" s="20"/>
      <c r="H546" s="108">
        <v>138000</v>
      </c>
      <c r="I546" s="106">
        <v>0</v>
      </c>
      <c r="J546" s="106">
        <v>0</v>
      </c>
      <c r="K546" s="106"/>
      <c r="L546" s="1"/>
      <c r="M546" s="1"/>
    </row>
    <row r="547" spans="1:13" ht="54" customHeight="1" thickBot="1">
      <c r="A547" s="366"/>
      <c r="B547" s="75">
        <v>6220</v>
      </c>
      <c r="C547" s="65" t="s">
        <v>175</v>
      </c>
      <c r="D547" s="106"/>
      <c r="E547" s="106"/>
      <c r="F547" s="106"/>
      <c r="G547" s="120"/>
      <c r="H547" s="108">
        <v>12000</v>
      </c>
      <c r="I547" s="108">
        <v>12000</v>
      </c>
      <c r="J547" s="106">
        <v>76.08</v>
      </c>
      <c r="K547" s="106">
        <f>J547/I547*100</f>
        <v>0.634</v>
      </c>
      <c r="L547" s="1"/>
      <c r="M547" s="1"/>
    </row>
    <row r="548" spans="1:13" ht="15.75" customHeight="1" thickBot="1">
      <c r="A548" s="58">
        <v>926</v>
      </c>
      <c r="B548" s="52"/>
      <c r="C548" s="73" t="s">
        <v>234</v>
      </c>
      <c r="D548" s="102"/>
      <c r="E548" s="102">
        <f>SUM(E549+E558+E564)</f>
        <v>13925</v>
      </c>
      <c r="F548" s="102">
        <f>SUM(F549+F558+F564)</f>
        <v>12762.21</v>
      </c>
      <c r="G548" s="105">
        <f>F548/E548*100</f>
        <v>91.64962298025134</v>
      </c>
      <c r="H548" s="102">
        <f>SUM(H549+H558+H564)</f>
        <v>145000</v>
      </c>
      <c r="I548" s="102">
        <f>SUM(I549+I558+I564)</f>
        <v>178925</v>
      </c>
      <c r="J548" s="102">
        <f>SUM(J549+J558+J564)</f>
        <v>174977.81999999998</v>
      </c>
      <c r="K548" s="102">
        <f t="shared" si="22"/>
        <v>97.79394718457452</v>
      </c>
      <c r="L548" s="1"/>
      <c r="M548" s="1"/>
    </row>
    <row r="549" spans="1:13" ht="18" customHeight="1">
      <c r="A549" s="41">
        <v>92601</v>
      </c>
      <c r="B549" s="78"/>
      <c r="C549" s="74" t="s">
        <v>170</v>
      </c>
      <c r="D549" s="250"/>
      <c r="E549" s="112"/>
      <c r="F549" s="112"/>
      <c r="G549" s="110"/>
      <c r="H549" s="111">
        <f>SUM(H550:H557)</f>
        <v>40000</v>
      </c>
      <c r="I549" s="111">
        <f>SUM(I550:I557)</f>
        <v>40000</v>
      </c>
      <c r="J549" s="111">
        <f>SUM(J550:J557)</f>
        <v>38290.61</v>
      </c>
      <c r="K549" s="112">
        <f t="shared" si="22"/>
        <v>95.72652500000001</v>
      </c>
      <c r="L549" s="1"/>
      <c r="M549" s="1"/>
    </row>
    <row r="550" spans="1:13" ht="16.5" customHeight="1">
      <c r="A550" s="143"/>
      <c r="B550" s="83">
        <v>4110</v>
      </c>
      <c r="C550" s="75" t="s">
        <v>51</v>
      </c>
      <c r="D550" s="250"/>
      <c r="E550" s="107"/>
      <c r="F550" s="107"/>
      <c r="G550" s="110"/>
      <c r="H550" s="166">
        <v>1840</v>
      </c>
      <c r="I550" s="107">
        <v>1840</v>
      </c>
      <c r="J550" s="107">
        <v>1820.21</v>
      </c>
      <c r="K550" s="107">
        <f>J550/I550*100</f>
        <v>98.92445652173913</v>
      </c>
      <c r="L550" s="1"/>
      <c r="M550" s="1"/>
    </row>
    <row r="551" spans="1:13" ht="17.25" customHeight="1">
      <c r="A551" s="143"/>
      <c r="B551" s="83">
        <v>4170</v>
      </c>
      <c r="C551" s="75" t="s">
        <v>16</v>
      </c>
      <c r="D551" s="250"/>
      <c r="E551" s="107"/>
      <c r="F551" s="107"/>
      <c r="G551" s="110"/>
      <c r="H551" s="166">
        <v>16160</v>
      </c>
      <c r="I551" s="107">
        <v>13660</v>
      </c>
      <c r="J551" s="107">
        <v>13640</v>
      </c>
      <c r="K551" s="107">
        <f t="shared" si="22"/>
        <v>99.85358711566617</v>
      </c>
      <c r="L551" s="1"/>
      <c r="M551" s="1"/>
    </row>
    <row r="552" spans="1:13" ht="18" customHeight="1">
      <c r="A552" s="143"/>
      <c r="B552" s="83">
        <v>4210</v>
      </c>
      <c r="C552" s="75" t="s">
        <v>17</v>
      </c>
      <c r="D552" s="250"/>
      <c r="E552" s="107"/>
      <c r="F552" s="107"/>
      <c r="G552" s="110"/>
      <c r="H552" s="166">
        <v>660</v>
      </c>
      <c r="I552" s="107">
        <v>5280</v>
      </c>
      <c r="J552" s="107">
        <v>4731.17</v>
      </c>
      <c r="K552" s="107">
        <f t="shared" si="22"/>
        <v>89.60549242424243</v>
      </c>
      <c r="L552" s="1"/>
      <c r="M552" s="1"/>
    </row>
    <row r="553" spans="1:13" ht="14.25">
      <c r="A553" s="143"/>
      <c r="B553" s="50">
        <v>4260</v>
      </c>
      <c r="C553" s="75" t="s">
        <v>18</v>
      </c>
      <c r="D553" s="250"/>
      <c r="E553" s="107"/>
      <c r="F553" s="107"/>
      <c r="G553" s="110"/>
      <c r="H553" s="166">
        <v>14040</v>
      </c>
      <c r="I553" s="166">
        <v>15899</v>
      </c>
      <c r="J553" s="107">
        <v>15292.52</v>
      </c>
      <c r="K553" s="107">
        <f t="shared" si="22"/>
        <v>96.18542046669603</v>
      </c>
      <c r="L553" s="1"/>
      <c r="M553" s="1"/>
    </row>
    <row r="554" spans="1:13" ht="15.75" customHeight="1">
      <c r="A554" s="143"/>
      <c r="B554" s="83">
        <v>4270</v>
      </c>
      <c r="C554" s="75" t="s">
        <v>19</v>
      </c>
      <c r="D554" s="71"/>
      <c r="E554" s="107"/>
      <c r="F554" s="107"/>
      <c r="G554" s="110"/>
      <c r="H554" s="166">
        <v>5000</v>
      </c>
      <c r="I554" s="166">
        <v>1961</v>
      </c>
      <c r="J554" s="107">
        <v>1943.4</v>
      </c>
      <c r="K554" s="107">
        <f t="shared" si="22"/>
        <v>99.10249872514024</v>
      </c>
      <c r="L554" s="1"/>
      <c r="M554" s="1"/>
    </row>
    <row r="555" spans="1:13" ht="14.25">
      <c r="A555" s="143"/>
      <c r="B555" s="83">
        <v>4300</v>
      </c>
      <c r="C555" s="75" t="s">
        <v>5</v>
      </c>
      <c r="D555" s="71"/>
      <c r="E555" s="107"/>
      <c r="F555" s="107"/>
      <c r="G555" s="110"/>
      <c r="H555" s="166">
        <v>800</v>
      </c>
      <c r="I555" s="166">
        <v>300</v>
      </c>
      <c r="J555" s="107">
        <v>222.73</v>
      </c>
      <c r="K555" s="107">
        <f t="shared" si="22"/>
        <v>74.24333333333333</v>
      </c>
      <c r="L555" s="1"/>
      <c r="M555" s="1"/>
    </row>
    <row r="556" spans="1:13" ht="15.75" customHeight="1">
      <c r="A556" s="143"/>
      <c r="B556" s="83">
        <v>4350</v>
      </c>
      <c r="C556" s="75" t="s">
        <v>20</v>
      </c>
      <c r="D556" s="71"/>
      <c r="E556" s="107"/>
      <c r="F556" s="107"/>
      <c r="G556" s="110"/>
      <c r="H556" s="166">
        <v>840</v>
      </c>
      <c r="I556" s="166">
        <v>320</v>
      </c>
      <c r="J556" s="107">
        <v>196.8</v>
      </c>
      <c r="K556" s="107">
        <f t="shared" si="22"/>
        <v>61.5</v>
      </c>
      <c r="L556" s="1"/>
      <c r="M556" s="1"/>
    </row>
    <row r="557" spans="1:13" ht="30" customHeight="1">
      <c r="A557" s="74"/>
      <c r="B557" s="27">
        <v>4360</v>
      </c>
      <c r="C557" s="28" t="s">
        <v>225</v>
      </c>
      <c r="D557" s="57"/>
      <c r="E557" s="121"/>
      <c r="F557" s="121"/>
      <c r="G557" s="120"/>
      <c r="H557" s="108">
        <v>660</v>
      </c>
      <c r="I557" s="108">
        <v>740</v>
      </c>
      <c r="J557" s="106">
        <v>443.78</v>
      </c>
      <c r="K557" s="107">
        <f t="shared" si="22"/>
        <v>59.97027027027026</v>
      </c>
      <c r="L557" s="1"/>
      <c r="M557" s="1"/>
    </row>
    <row r="558" spans="1:13" ht="16.5" customHeight="1">
      <c r="A558" s="41">
        <v>92605</v>
      </c>
      <c r="B558" s="12"/>
      <c r="C558" s="74" t="s">
        <v>146</v>
      </c>
      <c r="D558" s="13"/>
      <c r="E558" s="112"/>
      <c r="F558" s="112"/>
      <c r="G558" s="122"/>
      <c r="H558" s="111">
        <f>SUM(H559:H563)</f>
        <v>105000</v>
      </c>
      <c r="I558" s="111">
        <f>SUM(I559:I563)</f>
        <v>110000</v>
      </c>
      <c r="J558" s="111">
        <f>SUM(J559:J563)</f>
        <v>110000</v>
      </c>
      <c r="K558" s="112">
        <f t="shared" si="22"/>
        <v>100</v>
      </c>
      <c r="L558" s="1"/>
      <c r="M558" s="1"/>
    </row>
    <row r="559" spans="1:13" ht="68.25" customHeight="1">
      <c r="A559" s="77"/>
      <c r="B559" s="75">
        <v>2360</v>
      </c>
      <c r="C559" s="329" t="s">
        <v>241</v>
      </c>
      <c r="D559" s="19"/>
      <c r="E559" s="19"/>
      <c r="F559" s="19"/>
      <c r="G559" s="20"/>
      <c r="H559" s="108">
        <v>0</v>
      </c>
      <c r="I559" s="106">
        <v>110000</v>
      </c>
      <c r="J559" s="106">
        <v>110000</v>
      </c>
      <c r="K559" s="106">
        <f t="shared" si="22"/>
        <v>100</v>
      </c>
      <c r="L559" s="1"/>
      <c r="M559" s="1"/>
    </row>
    <row r="560" spans="1:13" ht="6" customHeight="1" thickBot="1">
      <c r="A560" s="196"/>
      <c r="B560" s="212"/>
      <c r="C560" s="146"/>
      <c r="D560" s="149"/>
      <c r="E560" s="149"/>
      <c r="F560" s="149"/>
      <c r="G560" s="149"/>
      <c r="H560" s="149"/>
      <c r="I560" s="149"/>
      <c r="J560" s="149"/>
      <c r="K560" s="149"/>
      <c r="L560" s="1"/>
      <c r="M560" s="1"/>
    </row>
    <row r="561" spans="1:13" ht="17.25" customHeight="1" thickBot="1">
      <c r="A561" s="355" t="s">
        <v>0</v>
      </c>
      <c r="B561" s="357" t="s">
        <v>1</v>
      </c>
      <c r="C561" s="357" t="s">
        <v>2</v>
      </c>
      <c r="D561" s="340" t="s">
        <v>147</v>
      </c>
      <c r="E561" s="341"/>
      <c r="F561" s="341"/>
      <c r="G561" s="342"/>
      <c r="H561" s="343" t="s">
        <v>149</v>
      </c>
      <c r="I561" s="344"/>
      <c r="J561" s="344"/>
      <c r="K561" s="345"/>
      <c r="L561" s="1"/>
      <c r="M561" s="1"/>
    </row>
    <row r="562" spans="1:13" ht="27.75" customHeight="1" thickBot="1">
      <c r="A562" s="356"/>
      <c r="B562" s="358"/>
      <c r="C562" s="358"/>
      <c r="D562" s="4" t="s">
        <v>187</v>
      </c>
      <c r="E562" s="5" t="s">
        <v>208</v>
      </c>
      <c r="F562" s="290" t="s">
        <v>148</v>
      </c>
      <c r="G562" s="5" t="s">
        <v>188</v>
      </c>
      <c r="H562" s="5" t="s">
        <v>187</v>
      </c>
      <c r="I562" s="6" t="s">
        <v>208</v>
      </c>
      <c r="J562" s="7" t="s">
        <v>148</v>
      </c>
      <c r="K562" s="5" t="s">
        <v>188</v>
      </c>
      <c r="L562" s="1"/>
      <c r="M562" s="1"/>
    </row>
    <row r="563" spans="1:13" ht="38.25" customHeight="1">
      <c r="A563" s="74"/>
      <c r="B563" s="296">
        <v>2820</v>
      </c>
      <c r="C563" s="145" t="s">
        <v>28</v>
      </c>
      <c r="D563" s="115"/>
      <c r="E563" s="115"/>
      <c r="F563" s="115"/>
      <c r="G563" s="162"/>
      <c r="H563" s="193">
        <v>105000</v>
      </c>
      <c r="I563" s="194">
        <v>0</v>
      </c>
      <c r="J563" s="194">
        <v>0</v>
      </c>
      <c r="K563" s="107"/>
      <c r="L563" s="1"/>
      <c r="M563" s="1"/>
    </row>
    <row r="564" spans="1:13" ht="15" customHeight="1">
      <c r="A564" s="156">
        <v>92695</v>
      </c>
      <c r="B564" s="24"/>
      <c r="C564" s="159" t="s">
        <v>9</v>
      </c>
      <c r="D564" s="160"/>
      <c r="E564" s="116">
        <f>SUM(E565)</f>
        <v>13925</v>
      </c>
      <c r="F564" s="116">
        <f>SUM(F565)</f>
        <v>12762.21</v>
      </c>
      <c r="G564" s="267"/>
      <c r="H564" s="108">
        <f>SUM(H565:H568)</f>
        <v>0</v>
      </c>
      <c r="I564" s="106">
        <f>SUM(I565:I568)</f>
        <v>28925</v>
      </c>
      <c r="J564" s="106">
        <f>SUM(J565:J568)</f>
        <v>26687.21</v>
      </c>
      <c r="K564" s="107">
        <f t="shared" si="22"/>
        <v>92.26347450302507</v>
      </c>
      <c r="L564" s="1"/>
      <c r="M564" s="1"/>
    </row>
    <row r="565" spans="1:13" ht="37.5" customHeight="1">
      <c r="A565" s="118"/>
      <c r="B565" s="144">
        <v>2440</v>
      </c>
      <c r="C565" s="145" t="s">
        <v>207</v>
      </c>
      <c r="D565" s="161"/>
      <c r="E565" s="194">
        <v>13925</v>
      </c>
      <c r="F565" s="194">
        <v>12762.21</v>
      </c>
      <c r="G565" s="147">
        <f>F565/E565*100</f>
        <v>91.64962298025134</v>
      </c>
      <c r="H565" s="98"/>
      <c r="I565" s="98"/>
      <c r="J565" s="98"/>
      <c r="K565" s="107"/>
      <c r="L565" s="1"/>
      <c r="M565" s="1"/>
    </row>
    <row r="566" spans="1:13" ht="18" customHeight="1">
      <c r="A566" s="143"/>
      <c r="B566" s="27">
        <v>4170</v>
      </c>
      <c r="C566" s="75" t="s">
        <v>16</v>
      </c>
      <c r="D566" s="57"/>
      <c r="E566" s="19"/>
      <c r="F566" s="19"/>
      <c r="G566" s="20"/>
      <c r="H566" s="108">
        <v>0</v>
      </c>
      <c r="I566" s="106">
        <v>4496</v>
      </c>
      <c r="J566" s="106">
        <v>3843.41</v>
      </c>
      <c r="K566" s="106">
        <f t="shared" si="22"/>
        <v>85.48509786476868</v>
      </c>
      <c r="L566" s="1"/>
      <c r="M566" s="1"/>
    </row>
    <row r="567" spans="1:13" ht="15" customHeight="1">
      <c r="A567" s="143"/>
      <c r="B567" s="27">
        <v>4210</v>
      </c>
      <c r="C567" s="75" t="s">
        <v>17</v>
      </c>
      <c r="D567" s="57"/>
      <c r="E567" s="19"/>
      <c r="F567" s="19"/>
      <c r="G567" s="15"/>
      <c r="H567" s="330">
        <v>0</v>
      </c>
      <c r="I567" s="106">
        <v>3654</v>
      </c>
      <c r="J567" s="106">
        <v>3352.8</v>
      </c>
      <c r="K567" s="106">
        <f t="shared" si="22"/>
        <v>91.75697865353038</v>
      </c>
      <c r="L567" s="1"/>
      <c r="M567" s="1"/>
    </row>
    <row r="568" spans="1:13" ht="17.25" customHeight="1" thickBot="1">
      <c r="A568" s="239"/>
      <c r="B568" s="50">
        <v>4300</v>
      </c>
      <c r="C568" s="34" t="s">
        <v>5</v>
      </c>
      <c r="D568" s="202"/>
      <c r="E568" s="35"/>
      <c r="F568" s="35"/>
      <c r="G568" s="67"/>
      <c r="H568" s="331">
        <v>0</v>
      </c>
      <c r="I568" s="252">
        <v>20775</v>
      </c>
      <c r="J568" s="98">
        <v>19491</v>
      </c>
      <c r="K568" s="98">
        <f t="shared" si="22"/>
        <v>93.81949458483754</v>
      </c>
      <c r="L568" s="1"/>
      <c r="M568" s="1"/>
    </row>
    <row r="569" spans="1:13" ht="15" thickBot="1">
      <c r="A569" s="382" t="s">
        <v>163</v>
      </c>
      <c r="B569" s="383"/>
      <c r="C569" s="384"/>
      <c r="D569" s="105">
        <f>SUM(D6+D16+D41+D71+D82+D160+D176+D185+D197+D236+D239+D251+D361+D380+D477+D481+D493+D500+D534+D548)</f>
        <v>16124480</v>
      </c>
      <c r="E569" s="105">
        <f>SUM(E6+E16+E41+E71+E82+E160+E176+E185+E197+E236+E239+E251+E361+E380+E477+E481+E493+E500+E534+E548)</f>
        <v>16419909.27</v>
      </c>
      <c r="F569" s="105">
        <f>SUM(F6+F16+F41+F71+F82+F160+F176+F185+F197+F236+F239+F251+F361+F380+F477+F481+F500+F534+F548)</f>
        <v>16841571.919999998</v>
      </c>
      <c r="G569" s="259">
        <f>F569/E569*100</f>
        <v>102.56799622376963</v>
      </c>
      <c r="H569" s="258">
        <f>SUM(H6+H16+H41+H71+H82+H160+H176+H185+H197+H236+H239+H251+H361+H380+H477+H481+H500+H534+H548)</f>
        <v>17102480</v>
      </c>
      <c r="I569" s="258">
        <f>SUM(I6+I16+I41+I71+I82+I160+I176+I185+I197+I236+I239+I251+I361+I380+I477+I481+I500+I534+I548)</f>
        <v>17717282.27</v>
      </c>
      <c r="J569" s="258">
        <f>SUM(J6+J16+J41+J71+J82+J160+J176+J185+J197+J236+J239+J251+J361+J380+J477+J481+J500+J534+J548)</f>
        <v>16493846.329999996</v>
      </c>
      <c r="K569" s="105">
        <f t="shared" si="22"/>
        <v>93.09467489790124</v>
      </c>
      <c r="L569" s="1"/>
      <c r="M569" s="1"/>
    </row>
    <row r="570" spans="1:13" ht="14.25">
      <c r="A570" s="90"/>
      <c r="B570" s="90"/>
      <c r="C570" s="90"/>
      <c r="D570" s="90"/>
      <c r="E570" s="53"/>
      <c r="F570" s="90"/>
      <c r="G570" s="90"/>
      <c r="H570" s="90"/>
      <c r="I570" s="90"/>
      <c r="J570" s="90"/>
      <c r="K570" s="90"/>
      <c r="L570" s="1"/>
      <c r="M570" s="1"/>
    </row>
    <row r="571" spans="1:13" ht="14.25">
      <c r="A571" s="90"/>
      <c r="B571" s="90"/>
      <c r="C571" s="90"/>
      <c r="D571" s="90"/>
      <c r="E571" s="91"/>
      <c r="F571" s="90"/>
      <c r="G571" s="90"/>
      <c r="H571" s="90"/>
      <c r="I571" s="90"/>
      <c r="J571" s="90"/>
      <c r="K571" s="90"/>
      <c r="L571" s="1"/>
      <c r="M571" s="1"/>
    </row>
    <row r="572" spans="1:13" ht="14.25">
      <c r="A572" s="90"/>
      <c r="B572" s="90"/>
      <c r="C572" s="90"/>
      <c r="D572" s="91"/>
      <c r="E572" s="91"/>
      <c r="F572" s="91"/>
      <c r="G572" s="91"/>
      <c r="H572" s="91"/>
      <c r="I572" s="91"/>
      <c r="J572" s="91"/>
      <c r="K572" s="53"/>
      <c r="L572" s="1"/>
      <c r="M572" s="1"/>
    </row>
    <row r="590" spans="1:11" ht="14.25">
      <c r="A590" s="339"/>
      <c r="B590" s="339"/>
      <c r="C590" s="339"/>
      <c r="D590" s="339"/>
      <c r="E590" s="339"/>
      <c r="F590" s="339"/>
      <c r="G590" s="339"/>
      <c r="H590" s="339"/>
      <c r="I590" s="339"/>
      <c r="J590" s="339"/>
      <c r="K590" s="339"/>
    </row>
  </sheetData>
  <sheetProtection/>
  <mergeCells count="156">
    <mergeCell ref="A80:A81"/>
    <mergeCell ref="A226:A227"/>
    <mergeCell ref="A256:A258"/>
    <mergeCell ref="A385:A387"/>
    <mergeCell ref="A396:A412"/>
    <mergeCell ref="A423:A424"/>
    <mergeCell ref="C394:C395"/>
    <mergeCell ref="D394:G394"/>
    <mergeCell ref="H394:K394"/>
    <mergeCell ref="H296:K296"/>
    <mergeCell ref="A139:A141"/>
    <mergeCell ref="A155:A156"/>
    <mergeCell ref="B155:B156"/>
    <mergeCell ref="B371:B372"/>
    <mergeCell ref="C371:C372"/>
    <mergeCell ref="D371:G371"/>
    <mergeCell ref="H371:K371"/>
    <mergeCell ref="A367:A369"/>
    <mergeCell ref="A371:A372"/>
    <mergeCell ref="A247:A248"/>
    <mergeCell ref="A281:A283"/>
    <mergeCell ref="A296:A297"/>
    <mergeCell ref="B296:B297"/>
    <mergeCell ref="C296:C297"/>
    <mergeCell ref="D296:G296"/>
    <mergeCell ref="B247:B248"/>
    <mergeCell ref="C440:C441"/>
    <mergeCell ref="A342:A343"/>
    <mergeCell ref="B323:B324"/>
    <mergeCell ref="C323:C324"/>
    <mergeCell ref="A325:A328"/>
    <mergeCell ref="A349:A350"/>
    <mergeCell ref="B349:B350"/>
    <mergeCell ref="C349:C350"/>
    <mergeCell ref="A323:A324"/>
    <mergeCell ref="A373:A379"/>
    <mergeCell ref="A1:K1"/>
    <mergeCell ref="B2:B3"/>
    <mergeCell ref="A2:A3"/>
    <mergeCell ref="C2:C3"/>
    <mergeCell ref="D2:G2"/>
    <mergeCell ref="H2:K2"/>
    <mergeCell ref="A569:C569"/>
    <mergeCell ref="A472:A473"/>
    <mergeCell ref="A330:A331"/>
    <mergeCell ref="B440:B441"/>
    <mergeCell ref="A526:A527"/>
    <mergeCell ref="A5:K5"/>
    <mergeCell ref="D50:G50"/>
    <mergeCell ref="H50:K50"/>
    <mergeCell ref="D75:G75"/>
    <mergeCell ref="H75:K75"/>
    <mergeCell ref="A509:A510"/>
    <mergeCell ref="A231:A232"/>
    <mergeCell ref="D323:G323"/>
    <mergeCell ref="A4:C4"/>
    <mergeCell ref="A75:A76"/>
    <mergeCell ref="B75:B76"/>
    <mergeCell ref="C75:C76"/>
    <mergeCell ref="A182:A184"/>
    <mergeCell ref="A318:A319"/>
    <mergeCell ref="A234:A235"/>
    <mergeCell ref="B495:B496"/>
    <mergeCell ref="A363:A365"/>
    <mergeCell ref="A382:A383"/>
    <mergeCell ref="A417:A418"/>
    <mergeCell ref="B417:B418"/>
    <mergeCell ref="A440:A441"/>
    <mergeCell ref="A394:A395"/>
    <mergeCell ref="B394:B395"/>
    <mergeCell ref="H323:K323"/>
    <mergeCell ref="H349:K349"/>
    <mergeCell ref="A465:A466"/>
    <mergeCell ref="A495:A496"/>
    <mergeCell ref="A479:A480"/>
    <mergeCell ref="A490:A492"/>
    <mergeCell ref="D349:G349"/>
    <mergeCell ref="C417:C418"/>
    <mergeCell ref="D417:G417"/>
    <mergeCell ref="A483:A488"/>
    <mergeCell ref="A23:A24"/>
    <mergeCell ref="B23:B24"/>
    <mergeCell ref="C23:C24"/>
    <mergeCell ref="D23:G23"/>
    <mergeCell ref="H23:K23"/>
    <mergeCell ref="A50:A51"/>
    <mergeCell ref="B50:B51"/>
    <mergeCell ref="C50:C51"/>
    <mergeCell ref="A26:A28"/>
    <mergeCell ref="A102:A103"/>
    <mergeCell ref="B102:B103"/>
    <mergeCell ref="C102:C103"/>
    <mergeCell ref="D102:G102"/>
    <mergeCell ref="H102:K102"/>
    <mergeCell ref="A129:A130"/>
    <mergeCell ref="B129:B130"/>
    <mergeCell ref="C129:C130"/>
    <mergeCell ref="D129:G129"/>
    <mergeCell ref="H129:K129"/>
    <mergeCell ref="C155:C156"/>
    <mergeCell ref="D155:G155"/>
    <mergeCell ref="H155:K155"/>
    <mergeCell ref="A178:A179"/>
    <mergeCell ref="B178:B179"/>
    <mergeCell ref="C178:C179"/>
    <mergeCell ref="D178:G178"/>
    <mergeCell ref="H178:K178"/>
    <mergeCell ref="B199:B200"/>
    <mergeCell ref="C199:C200"/>
    <mergeCell ref="D199:G199"/>
    <mergeCell ref="H199:K199"/>
    <mergeCell ref="A222:A223"/>
    <mergeCell ref="B222:B223"/>
    <mergeCell ref="C222:C223"/>
    <mergeCell ref="D222:G222"/>
    <mergeCell ref="H222:K222"/>
    <mergeCell ref="A199:A200"/>
    <mergeCell ref="C247:C248"/>
    <mergeCell ref="D247:G247"/>
    <mergeCell ref="H247:K247"/>
    <mergeCell ref="A544:A547"/>
    <mergeCell ref="A561:A562"/>
    <mergeCell ref="B561:B562"/>
    <mergeCell ref="C561:C562"/>
    <mergeCell ref="D561:G561"/>
    <mergeCell ref="H561:K561"/>
    <mergeCell ref="A540:A541"/>
    <mergeCell ref="B540:B541"/>
    <mergeCell ref="C540:C541"/>
    <mergeCell ref="D540:G540"/>
    <mergeCell ref="H540:K540"/>
    <mergeCell ref="H274:K274"/>
    <mergeCell ref="D274:G274"/>
    <mergeCell ref="C274:C275"/>
    <mergeCell ref="B274:B275"/>
    <mergeCell ref="C495:C496"/>
    <mergeCell ref="D440:G440"/>
    <mergeCell ref="D495:G495"/>
    <mergeCell ref="H495:K495"/>
    <mergeCell ref="A516:A517"/>
    <mergeCell ref="B516:B517"/>
    <mergeCell ref="A470:A471"/>
    <mergeCell ref="B470:B471"/>
    <mergeCell ref="C470:C471"/>
    <mergeCell ref="D470:G470"/>
    <mergeCell ref="C516:C517"/>
    <mergeCell ref="A512:A513"/>
    <mergeCell ref="D516:G516"/>
    <mergeCell ref="H516:K516"/>
    <mergeCell ref="A278:A279"/>
    <mergeCell ref="A253:A254"/>
    <mergeCell ref="H470:K470"/>
    <mergeCell ref="H417:K417"/>
    <mergeCell ref="H440:K440"/>
    <mergeCell ref="A454:A457"/>
    <mergeCell ref="A274:A275"/>
  </mergeCells>
  <printOptions/>
  <pageMargins left="0.7086614173228347" right="0.984251968503937" top="0.8267716535433072" bottom="0.6692913385826772" header="0.31496062992125984" footer="0.31496062992125984"/>
  <pageSetup firstPageNumber="78" useFirstPageNumber="1" horizontalDpi="600" verticalDpi="600" orientation="landscape" paperSize="9" r:id="rId1"/>
  <headerFooter>
    <oddHeader>&amp;R&amp;"Times New Roman,Kursywa"&amp;9Załącznik  nr 1
do Sprawozdania z wykonania budżetu
Gminy Piława Górna za 2011 rok</oddHeader>
    <oddFooter>&amp;C&amp;"Times New Roman,Kursywa"&amp;9                      Sprawozdanie z wykonania budżetu Gminy Piława Górna za 2011 rok&amp;R&amp;"Times New Roman,Kursywa"&amp;9&amp;P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surdyk</dc:creator>
  <cp:keywords/>
  <dc:description/>
  <cp:lastModifiedBy>surdyk</cp:lastModifiedBy>
  <cp:lastPrinted>2012-03-22T11:12:26Z</cp:lastPrinted>
  <dcterms:created xsi:type="dcterms:W3CDTF">2009-07-08T12:39:42Z</dcterms:created>
  <dcterms:modified xsi:type="dcterms:W3CDTF">2012-03-22T11:13:02Z</dcterms:modified>
  <cp:category/>
  <cp:version/>
  <cp:contentType/>
  <cp:contentStatus/>
</cp:coreProperties>
</file>