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0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4" i="1"/>
  <c r="F28" s="1"/>
  <c r="E14"/>
  <c r="E28"/>
  <c r="F36"/>
  <c r="E36"/>
  <c r="G49"/>
  <c r="F48"/>
  <c r="E48"/>
  <c r="G47"/>
  <c r="F46"/>
  <c r="E46"/>
  <c r="F34"/>
  <c r="E34"/>
  <c r="F32"/>
  <c r="E32"/>
  <c r="G29" i="2"/>
  <c r="F28"/>
  <c r="G28" s="1"/>
  <c r="E28"/>
  <c r="G27"/>
  <c r="F26"/>
  <c r="G26" s="1"/>
  <c r="E26"/>
  <c r="G25"/>
  <c r="F24"/>
  <c r="G24" s="1"/>
  <c r="E24"/>
  <c r="G23"/>
  <c r="G22"/>
  <c r="F21"/>
  <c r="G21" s="1"/>
  <c r="E21"/>
  <c r="G20"/>
  <c r="G19"/>
  <c r="G18"/>
  <c r="G17"/>
  <c r="G16"/>
  <c r="F16"/>
  <c r="E16"/>
  <c r="G15"/>
  <c r="G14"/>
  <c r="F14"/>
  <c r="E14"/>
  <c r="G13"/>
  <c r="F12"/>
  <c r="G12" s="1"/>
  <c r="E12"/>
  <c r="G11"/>
  <c r="F10"/>
  <c r="F30" s="1"/>
  <c r="G30" s="1"/>
  <c r="E10"/>
  <c r="E30" s="1"/>
  <c r="G9"/>
  <c r="F8"/>
  <c r="G8" s="1"/>
  <c r="E8"/>
  <c r="G41" i="1"/>
  <c r="F40"/>
  <c r="E40"/>
  <c r="G45"/>
  <c r="F44"/>
  <c r="E44"/>
  <c r="G35"/>
  <c r="G23"/>
  <c r="F22"/>
  <c r="E22"/>
  <c r="G17"/>
  <c r="G16"/>
  <c r="G15"/>
  <c r="G13"/>
  <c r="G12" s="1"/>
  <c r="F12"/>
  <c r="E12"/>
  <c r="G11"/>
  <c r="F10"/>
  <c r="E10"/>
  <c r="G10" s="1"/>
  <c r="F8"/>
  <c r="E8"/>
  <c r="G7"/>
  <c r="F6"/>
  <c r="E6"/>
  <c r="G9"/>
  <c r="G33"/>
  <c r="G43"/>
  <c r="G50" s="1"/>
  <c r="G20"/>
  <c r="G21"/>
  <c r="G25"/>
  <c r="G27"/>
  <c r="E42"/>
  <c r="E50" s="1"/>
  <c r="F42"/>
  <c r="F50" s="1"/>
  <c r="F19"/>
  <c r="E19"/>
  <c r="F24"/>
  <c r="E24"/>
  <c r="F52" l="1"/>
  <c r="E52"/>
  <c r="G48"/>
  <c r="G46"/>
  <c r="G10" i="2"/>
  <c r="G44" i="1"/>
  <c r="G40"/>
  <c r="G24"/>
  <c r="G22"/>
  <c r="G19"/>
  <c r="G42"/>
  <c r="G8"/>
  <c r="G6"/>
  <c r="F26"/>
  <c r="E26"/>
  <c r="G18"/>
  <c r="G14" s="1"/>
  <c r="G26" l="1"/>
  <c r="G28" l="1"/>
  <c r="G32"/>
  <c r="G34"/>
  <c r="G36"/>
  <c r="G52" l="1"/>
</calcChain>
</file>

<file path=xl/sharedStrings.xml><?xml version="1.0" encoding="utf-8"?>
<sst xmlns="http://schemas.openxmlformats.org/spreadsheetml/2006/main" count="112" uniqueCount="72">
  <si>
    <t>dz/rozdz/parag</t>
  </si>
  <si>
    <t>Wyszczególnienie</t>
  </si>
  <si>
    <t>Wykonanie</t>
  </si>
  <si>
    <t>%</t>
  </si>
  <si>
    <t>600/60016/6050</t>
  </si>
  <si>
    <t>2.</t>
  </si>
  <si>
    <t>3.</t>
  </si>
  <si>
    <t>4.</t>
  </si>
  <si>
    <t>5.</t>
  </si>
  <si>
    <t>I.</t>
  </si>
  <si>
    <t>Zadania inwestycyjne</t>
  </si>
  <si>
    <t>1.</t>
  </si>
  <si>
    <t>6.</t>
  </si>
  <si>
    <t>7.</t>
  </si>
  <si>
    <t>8.</t>
  </si>
  <si>
    <t>9.</t>
  </si>
  <si>
    <t>10.</t>
  </si>
  <si>
    <t>11.</t>
  </si>
  <si>
    <t>II.</t>
  </si>
  <si>
    <t>OGÓŁEM ZADANIA INWESTYCYJNE</t>
  </si>
  <si>
    <t>750/75023/6060</t>
  </si>
  <si>
    <t>OGÓŁEM WYDATKI MAJĄTKOWE</t>
  </si>
  <si>
    <t>900/90095/6050</t>
  </si>
  <si>
    <t>Adaptacja budynku w Piławie Górnej ul. Piastowska 69</t>
  </si>
  <si>
    <t>921/92109/6220</t>
  </si>
  <si>
    <t>12.</t>
  </si>
  <si>
    <t>13.</t>
  </si>
  <si>
    <t>Renowacja zespołu budynków mieszkalnych zlokalizowanych w Piławie Górnej przy ul. Piastowskiej nr 9, 11A, 25,27, 33, 45,52,67</t>
  </si>
  <si>
    <t>754/75412/6230</t>
  </si>
  <si>
    <t>III.</t>
  </si>
  <si>
    <t>Pozostałe wydatki majątkowe</t>
  </si>
  <si>
    <t xml:space="preserve">Zakupy inwestycyjne </t>
  </si>
  <si>
    <t xml:space="preserve">OGÓŁEM ZAKUPY INWESTYCYJNE </t>
  </si>
  <si>
    <t>OGÓŁEM POZOSTAŁE WYDATKI MAJĄTKOWE</t>
  </si>
  <si>
    <t>700/70005/6050</t>
  </si>
  <si>
    <t>700/70005/6057-6059</t>
  </si>
  <si>
    <t>PLAN I WYKONANIE WYDATKÓW MAJĄTKOWYCH ZA 2013 ROK</t>
  </si>
  <si>
    <t>Plan na 31.12.2013</t>
  </si>
  <si>
    <t>010/01095/6050</t>
  </si>
  <si>
    <t>Rekultywacja gruntu na działce 811 o łącznej powierzchni 1,6907 ha położonej w Piławie Górnej obręb Południe</t>
  </si>
  <si>
    <t>600/60014/6300</t>
  </si>
  <si>
    <t>Przebudowa drogi powiatowej nr 3004D pomiędzy Piławą Górną a Przerzeczynem Zdrój- etap II ul. Groszowieckiej od drogi wojewódzkiej nr 382 do ul. Piastowskiej w Piławie Górnej</t>
  </si>
  <si>
    <t>Wykonanie dokumentacji technicznej- przebudowa nawierzchni dróg nr: 118043D ul. Wąska oraz nr: 118035D ul. Limanowskiego w Piławie Górnej</t>
  </si>
  <si>
    <t>600/60053/6050</t>
  </si>
  <si>
    <t>Internet szansą rozwoju Gminy Piława Górna</t>
  </si>
  <si>
    <t>700/70004/6050</t>
  </si>
  <si>
    <t>Remont mieszkaniowego zasobu gminy</t>
  </si>
  <si>
    <t>Modernizacja kotłowni lokalnej pl. Piastó Śląskich 5b</t>
  </si>
  <si>
    <t>Modernizacja kotłowni lokalnej pl. Piastó Śląskich 6</t>
  </si>
  <si>
    <t>Wykonanie indywidualnego ogrzewania gazowego w czterech lokalach komunalnych położonych w budynku Wspólnoty Mieszkaniowej pl. Piastó Śląskich 6 w Piławie Górnej</t>
  </si>
  <si>
    <t>Zakup sprzętu komputerowego wraz z oprogramowaniem</t>
  </si>
  <si>
    <t>801/80104/6067</t>
  </si>
  <si>
    <t>Zakup zmywarki przemysłowej - projekt "Przedszkolaki z Piławy Górnej"</t>
  </si>
  <si>
    <t>801/80110/6050</t>
  </si>
  <si>
    <t>Wymiana okien w Sali gimnastycznej Gimnazjum w Piławie Górnej</t>
  </si>
  <si>
    <t>Dofinansowanie kosztów inwestycji z zakresu ochrony środowiska i gospodarki wodnej - budowa przydomowych oczyszczalni ścieków</t>
  </si>
  <si>
    <t>900/90002/6050</t>
  </si>
  <si>
    <t>Opracowanie dokumentacji projektowej Punktu Selektywnej Zbiórki Odpadów Komunalnych przy ul. Chrobrego w Piławie Górnej, działki nr 463/4, 467- Obręb Kośmin</t>
  </si>
  <si>
    <t>Utworzenie plenerowego centrum rekreacji w Piławie Górnej</t>
  </si>
  <si>
    <t>Dofinansowanie zakupu wyposażenia dla Miejskiego Ośrodka Kultury w Piławie Górnej</t>
  </si>
  <si>
    <t>921/92120/6570</t>
  </si>
  <si>
    <t>Remont dachu w części starej obiektu zabytkowego - Kościoła p.w. Św. Marcina w Piławie Górnej</t>
  </si>
  <si>
    <t>900/90001/6230</t>
  </si>
  <si>
    <t>Dofinansowanie do dwóch bram wjazdowych do remizy Ochotniczej Satraży Pożarnej w Piławie Górnej</t>
  </si>
  <si>
    <t>14.</t>
  </si>
  <si>
    <t>15.</t>
  </si>
  <si>
    <t>16.</t>
  </si>
  <si>
    <t>17.</t>
  </si>
  <si>
    <t>18.</t>
  </si>
  <si>
    <t>19.</t>
  </si>
  <si>
    <t>Modernizacja kotłowni lokalnej pl. Piastów Śląskich 5b</t>
  </si>
  <si>
    <t>Modernizacja kotłowni lokalnej pl. Piastów Śląskich 6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</si>
</sst>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wrapText="1"/>
    </xf>
    <xf numFmtId="4" fontId="3" fillId="0" borderId="20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5" fillId="0" borderId="8" xfId="0" applyNumberFormat="1" applyFont="1" applyBorder="1"/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 wrapText="1"/>
    </xf>
    <xf numFmtId="0" fontId="0" fillId="0" borderId="0" xfId="0"/>
    <xf numFmtId="4" fontId="11" fillId="0" borderId="12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wrapText="1"/>
    </xf>
    <xf numFmtId="4" fontId="7" fillId="0" borderId="22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horizontal="right" wrapText="1"/>
    </xf>
    <xf numFmtId="0" fontId="16" fillId="0" borderId="0" xfId="0" applyFont="1"/>
    <xf numFmtId="4" fontId="10" fillId="0" borderId="8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7" fillId="0" borderId="0" xfId="0" applyFont="1"/>
    <xf numFmtId="4" fontId="7" fillId="0" borderId="8" xfId="0" applyNumberFormat="1" applyFont="1" applyBorder="1" applyAlignment="1">
      <alignment wrapText="1"/>
    </xf>
    <xf numFmtId="4" fontId="10" fillId="0" borderId="8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/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2" fillId="0" borderId="2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topLeftCell="A64" zoomScaleNormal="100" workbookViewId="0">
      <selection activeCell="D68" sqref="D68"/>
    </sheetView>
  </sheetViews>
  <sheetFormatPr defaultRowHeight="14.25"/>
  <cols>
    <col min="1" max="1" width="1.75" customWidth="1"/>
    <col min="2" max="2" width="5.375" customWidth="1"/>
    <col min="3" max="3" width="6" customWidth="1"/>
    <col min="4" max="4" width="37.75" customWidth="1"/>
    <col min="5" max="5" width="11.375" customWidth="1"/>
    <col min="6" max="6" width="13.625" customWidth="1"/>
    <col min="7" max="7" width="6.5" customWidth="1"/>
    <col min="8" max="8" width="2.875" customWidth="1"/>
    <col min="9" max="9" width="9" hidden="1" customWidth="1"/>
  </cols>
  <sheetData>
    <row r="1" spans="1:8" ht="18.75" customHeight="1">
      <c r="A1" s="1"/>
      <c r="B1" s="108" t="s">
        <v>36</v>
      </c>
      <c r="C1" s="108"/>
      <c r="D1" s="108"/>
      <c r="E1" s="108"/>
      <c r="F1" s="108"/>
      <c r="G1" s="108"/>
      <c r="H1" s="1"/>
    </row>
    <row r="2" spans="1:8" ht="11.25" customHeight="1">
      <c r="A2" s="1"/>
      <c r="B2" s="1"/>
      <c r="C2" s="1"/>
      <c r="D2" s="1"/>
      <c r="E2" s="1"/>
      <c r="F2" s="1"/>
      <c r="G2" s="1"/>
      <c r="H2" s="1"/>
    </row>
    <row r="3" spans="1:8" ht="33" customHeight="1">
      <c r="A3" s="1"/>
      <c r="B3" s="109" t="s">
        <v>0</v>
      </c>
      <c r="C3" s="110"/>
      <c r="D3" s="3" t="s">
        <v>1</v>
      </c>
      <c r="E3" s="3" t="s">
        <v>37</v>
      </c>
      <c r="F3" s="3" t="s">
        <v>2</v>
      </c>
      <c r="G3" s="3" t="s">
        <v>3</v>
      </c>
      <c r="H3" s="1"/>
    </row>
    <row r="4" spans="1:8" ht="9" customHeight="1">
      <c r="A4" s="1"/>
      <c r="B4" s="4"/>
      <c r="C4" s="5"/>
      <c r="D4" s="111"/>
      <c r="E4" s="111"/>
      <c r="F4" s="111"/>
      <c r="G4" s="112"/>
      <c r="H4" s="1"/>
    </row>
    <row r="5" spans="1:8" ht="21.75" customHeight="1">
      <c r="A5" s="1"/>
      <c r="B5" s="3" t="s">
        <v>9</v>
      </c>
      <c r="C5" s="115" t="s">
        <v>10</v>
      </c>
      <c r="D5" s="116"/>
      <c r="E5" s="6"/>
      <c r="F5" s="6"/>
      <c r="G5" s="6"/>
      <c r="H5" s="1"/>
    </row>
    <row r="6" spans="1:8" s="31" customFormat="1" ht="15.75" customHeight="1">
      <c r="A6" s="1"/>
      <c r="B6" s="102" t="s">
        <v>38</v>
      </c>
      <c r="C6" s="103"/>
      <c r="D6" s="104"/>
      <c r="E6" s="7">
        <f>SUM(E7)</f>
        <v>12000</v>
      </c>
      <c r="F6" s="7">
        <f>SUM(F7)</f>
        <v>0</v>
      </c>
      <c r="G6" s="34">
        <f t="shared" ref="G6:G7" si="0">F6*100/E6</f>
        <v>0</v>
      </c>
      <c r="H6" s="1"/>
    </row>
    <row r="7" spans="1:8" s="31" customFormat="1" ht="32.25" customHeight="1">
      <c r="A7" s="1"/>
      <c r="B7" s="16" t="s">
        <v>11</v>
      </c>
      <c r="C7" s="113" t="s">
        <v>39</v>
      </c>
      <c r="D7" s="114"/>
      <c r="E7" s="26">
        <v>12000</v>
      </c>
      <c r="F7" s="15">
        <v>0</v>
      </c>
      <c r="G7" s="13">
        <f t="shared" si="0"/>
        <v>0</v>
      </c>
      <c r="H7" s="1"/>
    </row>
    <row r="8" spans="1:8" ht="15.75" customHeight="1">
      <c r="A8" s="1"/>
      <c r="B8" s="73" t="s">
        <v>4</v>
      </c>
      <c r="C8" s="74"/>
      <c r="D8" s="75"/>
      <c r="E8" s="7">
        <f>E9</f>
        <v>7200</v>
      </c>
      <c r="F8" s="7">
        <f>F9</f>
        <v>7200</v>
      </c>
      <c r="G8" s="34">
        <f t="shared" ref="G8:G9" si="1">F8*100/E8</f>
        <v>100</v>
      </c>
      <c r="H8" s="1"/>
    </row>
    <row r="9" spans="1:8" ht="39" customHeight="1">
      <c r="A9" s="1"/>
      <c r="B9" s="10" t="s">
        <v>5</v>
      </c>
      <c r="C9" s="113" t="s">
        <v>42</v>
      </c>
      <c r="D9" s="114"/>
      <c r="E9" s="26">
        <v>7200</v>
      </c>
      <c r="F9" s="30">
        <v>7200</v>
      </c>
      <c r="G9" s="13">
        <f t="shared" si="1"/>
        <v>100</v>
      </c>
      <c r="H9" s="1"/>
    </row>
    <row r="10" spans="1:8" s="31" customFormat="1" ht="15.75" customHeight="1">
      <c r="A10" s="1"/>
      <c r="B10" s="59" t="s">
        <v>43</v>
      </c>
      <c r="C10" s="117"/>
      <c r="D10" s="118"/>
      <c r="E10" s="7">
        <f>E11</f>
        <v>11300</v>
      </c>
      <c r="F10" s="7">
        <f>F11</f>
        <v>11300</v>
      </c>
      <c r="G10" s="35">
        <f>F10/E10*100</f>
        <v>100</v>
      </c>
      <c r="H10" s="1"/>
    </row>
    <row r="11" spans="1:8" ht="20.25" customHeight="1">
      <c r="A11" s="1"/>
      <c r="B11" s="36" t="s">
        <v>6</v>
      </c>
      <c r="C11" s="113" t="s">
        <v>44</v>
      </c>
      <c r="D11" s="114"/>
      <c r="E11" s="29">
        <v>11300</v>
      </c>
      <c r="F11" s="30">
        <v>11300</v>
      </c>
      <c r="G11" s="35">
        <f>F11/E11*100</f>
        <v>100</v>
      </c>
      <c r="H11" s="1"/>
    </row>
    <row r="12" spans="1:8" s="31" customFormat="1" ht="16.5" customHeight="1">
      <c r="A12" s="1"/>
      <c r="B12" s="59" t="s">
        <v>45</v>
      </c>
      <c r="C12" s="60"/>
      <c r="D12" s="61"/>
      <c r="E12" s="14">
        <f>SUM(E13)</f>
        <v>40000</v>
      </c>
      <c r="F12" s="14">
        <f t="shared" ref="F12:G12" si="2">SUM(F13)</f>
        <v>32972.99</v>
      </c>
      <c r="G12" s="8">
        <f t="shared" si="2"/>
        <v>82.432474999999997</v>
      </c>
      <c r="H12" s="1"/>
    </row>
    <row r="13" spans="1:8" s="31" customFormat="1" ht="16.5" customHeight="1">
      <c r="A13" s="1"/>
      <c r="B13" s="36" t="s">
        <v>7</v>
      </c>
      <c r="C13" s="113" t="s">
        <v>46</v>
      </c>
      <c r="D13" s="114"/>
      <c r="E13" s="26">
        <v>40000</v>
      </c>
      <c r="F13" s="15">
        <v>32972.99</v>
      </c>
      <c r="G13" s="13">
        <f t="shared" ref="G13" si="3">F13*100/E13</f>
        <v>82.432474999999997</v>
      </c>
      <c r="H13" s="1"/>
    </row>
    <row r="14" spans="1:8" ht="17.25" customHeight="1">
      <c r="A14" s="1"/>
      <c r="B14" s="59" t="s">
        <v>34</v>
      </c>
      <c r="C14" s="60"/>
      <c r="D14" s="61"/>
      <c r="E14" s="14">
        <f>SUM(E15:E18)</f>
        <v>1697700</v>
      </c>
      <c r="F14" s="14">
        <f>SUM(F15:F18)</f>
        <v>1319656.19</v>
      </c>
      <c r="G14" s="8">
        <f>SUM(G18)</f>
        <v>97.160386100386106</v>
      </c>
      <c r="H14" s="1"/>
    </row>
    <row r="15" spans="1:8" s="53" customFormat="1" ht="16.5" customHeight="1">
      <c r="A15" s="50"/>
      <c r="B15" s="17" t="s">
        <v>8</v>
      </c>
      <c r="C15" s="71" t="s">
        <v>23</v>
      </c>
      <c r="D15" s="72"/>
      <c r="E15" s="27">
        <v>1650000</v>
      </c>
      <c r="F15" s="51">
        <v>1278009.6499999999</v>
      </c>
      <c r="G15" s="52">
        <f t="shared" ref="G15:G17" si="4">F15*100/E15</f>
        <v>77.455130303030288</v>
      </c>
      <c r="H15" s="50"/>
    </row>
    <row r="16" spans="1:8" s="53" customFormat="1" ht="16.5" customHeight="1">
      <c r="A16" s="50"/>
      <c r="B16" s="17" t="s">
        <v>12</v>
      </c>
      <c r="C16" s="71" t="s">
        <v>70</v>
      </c>
      <c r="D16" s="72"/>
      <c r="E16" s="27">
        <v>19700</v>
      </c>
      <c r="F16" s="51">
        <v>14382</v>
      </c>
      <c r="G16" s="52">
        <f t="shared" si="4"/>
        <v>73.005076142131983</v>
      </c>
      <c r="H16" s="50"/>
    </row>
    <row r="17" spans="1:8" s="53" customFormat="1" ht="16.5" customHeight="1">
      <c r="A17" s="50"/>
      <c r="B17" s="17" t="s">
        <v>13</v>
      </c>
      <c r="C17" s="71" t="s">
        <v>71</v>
      </c>
      <c r="D17" s="72"/>
      <c r="E17" s="27">
        <v>2100</v>
      </c>
      <c r="F17" s="51">
        <v>2100</v>
      </c>
      <c r="G17" s="52">
        <f t="shared" si="4"/>
        <v>100</v>
      </c>
      <c r="H17" s="50"/>
    </row>
    <row r="18" spans="1:8" s="53" customFormat="1" ht="37.5" customHeight="1">
      <c r="A18" s="50"/>
      <c r="B18" s="17" t="s">
        <v>14</v>
      </c>
      <c r="C18" s="71" t="s">
        <v>49</v>
      </c>
      <c r="D18" s="72"/>
      <c r="E18" s="27">
        <v>25900</v>
      </c>
      <c r="F18" s="51">
        <v>25164.54</v>
      </c>
      <c r="G18" s="52">
        <f t="shared" ref="G18:G27" si="5">F18*100/E18</f>
        <v>97.160386100386106</v>
      </c>
      <c r="H18" s="50"/>
    </row>
    <row r="19" spans="1:8" s="31" customFormat="1" ht="14.25" customHeight="1">
      <c r="A19" s="1"/>
      <c r="B19" s="63" t="s">
        <v>35</v>
      </c>
      <c r="C19" s="64"/>
      <c r="D19" s="65"/>
      <c r="E19" s="32">
        <f>SUM(E20:E21)</f>
        <v>171000</v>
      </c>
      <c r="F19" s="32">
        <f>SUM(F20:F21)</f>
        <v>165393.88</v>
      </c>
      <c r="G19" s="13">
        <f t="shared" si="5"/>
        <v>96.721567251461991</v>
      </c>
      <c r="H19" s="1"/>
    </row>
    <row r="20" spans="1:8" ht="15.75" customHeight="1">
      <c r="A20" s="1"/>
      <c r="B20" s="70" t="s">
        <v>15</v>
      </c>
      <c r="C20" s="66" t="s">
        <v>27</v>
      </c>
      <c r="D20" s="67"/>
      <c r="E20" s="26">
        <v>119682.9</v>
      </c>
      <c r="F20" s="15">
        <v>115759.17</v>
      </c>
      <c r="G20" s="13">
        <f t="shared" si="5"/>
        <v>96.721561726863243</v>
      </c>
      <c r="H20" s="1"/>
    </row>
    <row r="21" spans="1:8" s="31" customFormat="1" ht="18" customHeight="1">
      <c r="A21" s="1"/>
      <c r="B21" s="70"/>
      <c r="C21" s="68"/>
      <c r="D21" s="69"/>
      <c r="E21" s="26">
        <v>51317.1</v>
      </c>
      <c r="F21" s="15">
        <v>49634.71</v>
      </c>
      <c r="G21" s="13">
        <f t="shared" si="5"/>
        <v>96.721580136056019</v>
      </c>
      <c r="H21" s="1"/>
    </row>
    <row r="22" spans="1:8" s="31" customFormat="1" ht="15.75">
      <c r="A22" s="1"/>
      <c r="B22" s="73" t="s">
        <v>53</v>
      </c>
      <c r="C22" s="74"/>
      <c r="D22" s="75"/>
      <c r="E22" s="9">
        <f>SUM(E23)</f>
        <v>33600</v>
      </c>
      <c r="F22" s="9">
        <f>SUM(F23)</f>
        <v>33575.699999999997</v>
      </c>
      <c r="G22" s="37">
        <f t="shared" ref="G22:G23" si="6">F22*100/E22</f>
        <v>99.927678571428558</v>
      </c>
      <c r="H22" s="1"/>
    </row>
    <row r="23" spans="1:8" s="31" customFormat="1" ht="31.5" customHeight="1">
      <c r="A23" s="1"/>
      <c r="B23" s="36" t="s">
        <v>16</v>
      </c>
      <c r="C23" s="58" t="s">
        <v>54</v>
      </c>
      <c r="D23" s="58"/>
      <c r="E23" s="27">
        <v>33600</v>
      </c>
      <c r="F23" s="15">
        <v>33575.699999999997</v>
      </c>
      <c r="G23" s="13">
        <f t="shared" si="6"/>
        <v>99.927678571428558</v>
      </c>
      <c r="H23" s="1"/>
    </row>
    <row r="24" spans="1:8" ht="15.75">
      <c r="A24" s="1"/>
      <c r="B24" s="73" t="s">
        <v>56</v>
      </c>
      <c r="C24" s="74"/>
      <c r="D24" s="75"/>
      <c r="E24" s="9">
        <f>SUM(E25)</f>
        <v>20000</v>
      </c>
      <c r="F24" s="9">
        <f>SUM(F25)</f>
        <v>0</v>
      </c>
      <c r="G24" s="37">
        <f t="shared" si="5"/>
        <v>0</v>
      </c>
      <c r="H24" s="1"/>
    </row>
    <row r="25" spans="1:8" ht="36" customHeight="1">
      <c r="A25" s="1"/>
      <c r="B25" s="36" t="s">
        <v>17</v>
      </c>
      <c r="C25" s="58" t="s">
        <v>57</v>
      </c>
      <c r="D25" s="58"/>
      <c r="E25" s="27">
        <v>20000</v>
      </c>
      <c r="F25" s="15">
        <v>0</v>
      </c>
      <c r="G25" s="13">
        <f t="shared" si="5"/>
        <v>0</v>
      </c>
      <c r="H25" s="1"/>
    </row>
    <row r="26" spans="1:8" ht="15.75" customHeight="1">
      <c r="A26" s="1"/>
      <c r="B26" s="107" t="s">
        <v>22</v>
      </c>
      <c r="C26" s="107"/>
      <c r="D26" s="107"/>
      <c r="E26" s="24">
        <f>SUM(E27:E27)</f>
        <v>20000</v>
      </c>
      <c r="F26" s="33">
        <f>SUM(F27:F27)</f>
        <v>14800</v>
      </c>
      <c r="G26" s="34">
        <f t="shared" si="5"/>
        <v>74</v>
      </c>
      <c r="H26" s="1"/>
    </row>
    <row r="27" spans="1:8" ht="23.25" customHeight="1">
      <c r="A27" s="1"/>
      <c r="B27" s="36" t="s">
        <v>25</v>
      </c>
      <c r="C27" s="62" t="s">
        <v>58</v>
      </c>
      <c r="D27" s="62"/>
      <c r="E27" s="21">
        <v>20000</v>
      </c>
      <c r="F27" s="29">
        <v>14800</v>
      </c>
      <c r="G27" s="13">
        <f t="shared" si="5"/>
        <v>74</v>
      </c>
      <c r="H27" s="1"/>
    </row>
    <row r="28" spans="1:8" ht="27.75" customHeight="1">
      <c r="A28" s="1"/>
      <c r="B28" s="82" t="s">
        <v>19</v>
      </c>
      <c r="C28" s="82"/>
      <c r="D28" s="82"/>
      <c r="E28" s="11">
        <f>SUM(E6+E8+E10+E12+E14+E19+E22+E24+E26)</f>
        <v>2012800</v>
      </c>
      <c r="F28" s="11">
        <f>SUM(F6+F8+F10+F12+F14+F19+F22+F24+F26)</f>
        <v>1584898.76</v>
      </c>
      <c r="G28" s="12">
        <f t="shared" ref="G28" si="7">F28/E28*100</f>
        <v>78.740995627980922</v>
      </c>
      <c r="H28" s="1"/>
    </row>
    <row r="29" spans="1:8" ht="18.75" customHeight="1">
      <c r="A29" s="1"/>
      <c r="B29" s="82"/>
      <c r="C29" s="82"/>
      <c r="D29" s="82"/>
      <c r="E29" s="82"/>
      <c r="F29" s="82"/>
      <c r="G29" s="82"/>
      <c r="H29" s="1"/>
    </row>
    <row r="30" spans="1:8" ht="19.5" customHeight="1">
      <c r="A30" s="1"/>
      <c r="B30" s="22" t="s">
        <v>18</v>
      </c>
      <c r="C30" s="105" t="s">
        <v>31</v>
      </c>
      <c r="D30" s="106"/>
      <c r="E30" s="23"/>
      <c r="F30" s="23"/>
      <c r="G30" s="23"/>
      <c r="H30" s="1"/>
    </row>
    <row r="31" spans="1:8" ht="7.5" customHeight="1">
      <c r="A31" s="1"/>
      <c r="B31" s="82"/>
      <c r="C31" s="82"/>
      <c r="D31" s="82"/>
      <c r="E31" s="82"/>
      <c r="F31" s="82"/>
      <c r="G31" s="82"/>
      <c r="H31" s="1"/>
    </row>
    <row r="32" spans="1:8" ht="15.75">
      <c r="A32" s="1"/>
      <c r="B32" s="99" t="s">
        <v>20</v>
      </c>
      <c r="C32" s="100"/>
      <c r="D32" s="101"/>
      <c r="E32" s="20">
        <f>E33</f>
        <v>12400</v>
      </c>
      <c r="F32" s="47">
        <f>F33</f>
        <v>10948.23</v>
      </c>
      <c r="G32" s="8">
        <f t="shared" ref="G32:G36" si="8">F32/E32*100</f>
        <v>88.292177419354829</v>
      </c>
      <c r="H32" s="1"/>
    </row>
    <row r="33" spans="1:8" ht="24" customHeight="1">
      <c r="A33" s="1"/>
      <c r="B33" s="17" t="s">
        <v>26</v>
      </c>
      <c r="C33" s="83" t="s">
        <v>50</v>
      </c>
      <c r="D33" s="83"/>
      <c r="E33" s="28">
        <v>12400</v>
      </c>
      <c r="F33" s="48">
        <v>10948.23</v>
      </c>
      <c r="G33" s="38">
        <f t="shared" si="8"/>
        <v>88.292177419354829</v>
      </c>
      <c r="H33" s="1"/>
    </row>
    <row r="34" spans="1:8" s="31" customFormat="1" ht="15.75">
      <c r="A34" s="1"/>
      <c r="B34" s="99" t="s">
        <v>51</v>
      </c>
      <c r="C34" s="100"/>
      <c r="D34" s="101"/>
      <c r="E34" s="46">
        <f>E35</f>
        <v>5000</v>
      </c>
      <c r="F34" s="49">
        <f>F35</f>
        <v>4976</v>
      </c>
      <c r="G34" s="8">
        <f t="shared" ref="G34:G35" si="9">F34/E34*100</f>
        <v>99.52</v>
      </c>
      <c r="H34" s="1"/>
    </row>
    <row r="35" spans="1:8" s="31" customFormat="1" ht="24" customHeight="1">
      <c r="A35" s="1"/>
      <c r="B35" s="17" t="s">
        <v>64</v>
      </c>
      <c r="C35" s="83" t="s">
        <v>52</v>
      </c>
      <c r="D35" s="83"/>
      <c r="E35" s="27">
        <v>5000</v>
      </c>
      <c r="F35" s="48">
        <v>4976</v>
      </c>
      <c r="G35" s="38">
        <f t="shared" si="9"/>
        <v>99.52</v>
      </c>
      <c r="H35" s="1"/>
    </row>
    <row r="36" spans="1:8" ht="19.5" customHeight="1">
      <c r="A36" s="1"/>
      <c r="B36" s="79" t="s">
        <v>32</v>
      </c>
      <c r="C36" s="80"/>
      <c r="D36" s="81"/>
      <c r="E36" s="25">
        <f>E32+E34</f>
        <v>17400</v>
      </c>
      <c r="F36" s="25">
        <f>F32+F34</f>
        <v>15924.23</v>
      </c>
      <c r="G36" s="8">
        <f t="shared" si="8"/>
        <v>91.518563218390796</v>
      </c>
      <c r="H36" s="1"/>
    </row>
    <row r="37" spans="1:8" ht="18" customHeight="1">
      <c r="A37" s="1"/>
      <c r="B37" s="94"/>
      <c r="C37" s="95"/>
      <c r="D37" s="95"/>
      <c r="E37" s="95"/>
      <c r="F37" s="95"/>
      <c r="G37" s="96"/>
      <c r="H37" s="1"/>
    </row>
    <row r="38" spans="1:8" ht="18" customHeight="1">
      <c r="A38" s="1"/>
      <c r="B38" s="57" t="s">
        <v>29</v>
      </c>
      <c r="C38" s="88" t="s">
        <v>30</v>
      </c>
      <c r="D38" s="89"/>
      <c r="E38" s="54"/>
      <c r="F38" s="54"/>
      <c r="G38" s="55"/>
      <c r="H38" s="1"/>
    </row>
    <row r="39" spans="1:8" ht="9.75" customHeight="1">
      <c r="A39" s="1"/>
      <c r="B39" s="91"/>
      <c r="C39" s="92"/>
      <c r="D39" s="92"/>
      <c r="E39" s="92"/>
      <c r="F39" s="92"/>
      <c r="G39" s="93"/>
      <c r="H39" s="1"/>
    </row>
    <row r="40" spans="1:8" s="31" customFormat="1" ht="15.75" customHeight="1">
      <c r="A40" s="1"/>
      <c r="B40" s="102" t="s">
        <v>40</v>
      </c>
      <c r="C40" s="103"/>
      <c r="D40" s="104"/>
      <c r="E40" s="7">
        <f>SUM(E41)</f>
        <v>100000</v>
      </c>
      <c r="F40" s="56">
        <f>SUM(F41)</f>
        <v>100000</v>
      </c>
      <c r="G40" s="12">
        <f t="shared" ref="G40:G41" si="10">F40*100/E40</f>
        <v>100</v>
      </c>
      <c r="H40" s="1"/>
    </row>
    <row r="41" spans="1:8" s="31" customFormat="1" ht="39" customHeight="1">
      <c r="A41" s="1"/>
      <c r="B41" s="16" t="s">
        <v>65</v>
      </c>
      <c r="C41" s="113" t="s">
        <v>41</v>
      </c>
      <c r="D41" s="114"/>
      <c r="E41" s="26">
        <v>100000</v>
      </c>
      <c r="F41" s="15">
        <v>100000</v>
      </c>
      <c r="G41" s="13">
        <f t="shared" si="10"/>
        <v>100</v>
      </c>
      <c r="H41" s="1"/>
    </row>
    <row r="42" spans="1:8" ht="15.75" customHeight="1">
      <c r="A42" s="1"/>
      <c r="B42" s="90" t="s">
        <v>28</v>
      </c>
      <c r="C42" s="90"/>
      <c r="D42" s="90"/>
      <c r="E42" s="18">
        <f>SUM(E43)</f>
        <v>5000</v>
      </c>
      <c r="F42" s="18">
        <f>SUM(F43)</f>
        <v>5000</v>
      </c>
      <c r="G42" s="8">
        <f t="shared" ref="G42:G43" si="11">F42/E42*100</f>
        <v>100</v>
      </c>
      <c r="H42" s="1"/>
    </row>
    <row r="43" spans="1:8" ht="26.25" customHeight="1">
      <c r="A43" s="1"/>
      <c r="B43" s="17" t="s">
        <v>66</v>
      </c>
      <c r="C43" s="97" t="s">
        <v>63</v>
      </c>
      <c r="D43" s="98"/>
      <c r="E43" s="39">
        <v>5000</v>
      </c>
      <c r="F43" s="39">
        <v>5000</v>
      </c>
      <c r="G43" s="30">
        <f t="shared" si="11"/>
        <v>100</v>
      </c>
      <c r="H43" s="1"/>
    </row>
    <row r="44" spans="1:8" s="31" customFormat="1" ht="15.75">
      <c r="A44" s="1"/>
      <c r="B44" s="73" t="s">
        <v>62</v>
      </c>
      <c r="C44" s="74"/>
      <c r="D44" s="75"/>
      <c r="E44" s="9">
        <f>SUM(E45)</f>
        <v>2500</v>
      </c>
      <c r="F44" s="9">
        <f>SUM(F45)</f>
        <v>2500</v>
      </c>
      <c r="G44" s="37">
        <f t="shared" ref="G44:G45" si="12">F44*100/E44</f>
        <v>100</v>
      </c>
      <c r="H44" s="1"/>
    </row>
    <row r="45" spans="1:8" s="31" customFormat="1" ht="31.5" customHeight="1">
      <c r="A45" s="1"/>
      <c r="B45" s="40" t="s">
        <v>67</v>
      </c>
      <c r="C45" s="58" t="s">
        <v>55</v>
      </c>
      <c r="D45" s="58"/>
      <c r="E45" s="27">
        <v>2500</v>
      </c>
      <c r="F45" s="15">
        <v>2500</v>
      </c>
      <c r="G45" s="13">
        <f t="shared" si="12"/>
        <v>100</v>
      </c>
      <c r="H45" s="1"/>
    </row>
    <row r="46" spans="1:8" s="31" customFormat="1" ht="15.75">
      <c r="A46" s="1"/>
      <c r="B46" s="73" t="s">
        <v>24</v>
      </c>
      <c r="C46" s="74"/>
      <c r="D46" s="75"/>
      <c r="E46" s="9">
        <f>SUM(E47)</f>
        <v>10000</v>
      </c>
      <c r="F46" s="9">
        <f>SUM(F47)</f>
        <v>10000</v>
      </c>
      <c r="G46" s="37">
        <f t="shared" ref="G46:G49" si="13">F46*100/E46</f>
        <v>100</v>
      </c>
      <c r="H46" s="1"/>
    </row>
    <row r="47" spans="1:8" s="31" customFormat="1" ht="31.5" customHeight="1">
      <c r="A47" s="1"/>
      <c r="B47" s="40" t="s">
        <v>68</v>
      </c>
      <c r="C47" s="58" t="s">
        <v>59</v>
      </c>
      <c r="D47" s="58"/>
      <c r="E47" s="27">
        <v>10000</v>
      </c>
      <c r="F47" s="15">
        <v>10000</v>
      </c>
      <c r="G47" s="13">
        <f t="shared" si="13"/>
        <v>100</v>
      </c>
      <c r="H47" s="1"/>
    </row>
    <row r="48" spans="1:8" s="31" customFormat="1" ht="15.75">
      <c r="A48" s="1"/>
      <c r="B48" s="73" t="s">
        <v>60</v>
      </c>
      <c r="C48" s="74"/>
      <c r="D48" s="75"/>
      <c r="E48" s="9">
        <f>SUM(E49)</f>
        <v>20000</v>
      </c>
      <c r="F48" s="9">
        <f>SUM(F49)</f>
        <v>20000</v>
      </c>
      <c r="G48" s="37">
        <f t="shared" si="13"/>
        <v>100</v>
      </c>
      <c r="H48" s="1"/>
    </row>
    <row r="49" spans="1:8" s="31" customFormat="1" ht="31.5" customHeight="1">
      <c r="A49" s="1"/>
      <c r="B49" s="40" t="s">
        <v>69</v>
      </c>
      <c r="C49" s="58" t="s">
        <v>61</v>
      </c>
      <c r="D49" s="58"/>
      <c r="E49" s="27">
        <v>20000</v>
      </c>
      <c r="F49" s="15">
        <v>20000</v>
      </c>
      <c r="G49" s="13">
        <f t="shared" si="13"/>
        <v>100</v>
      </c>
      <c r="H49" s="1"/>
    </row>
    <row r="50" spans="1:8" ht="22.5" customHeight="1">
      <c r="A50" s="1"/>
      <c r="B50" s="84" t="s">
        <v>33</v>
      </c>
      <c r="C50" s="85"/>
      <c r="D50" s="86"/>
      <c r="E50" s="11">
        <f>SUM(E40+E42+E44+E46+E48)</f>
        <v>137500</v>
      </c>
      <c r="F50" s="11">
        <f>SUM(F40+F42+F44+F46+F48)</f>
        <v>137500</v>
      </c>
      <c r="G50" s="11">
        <f t="shared" ref="G50" si="14">SUM(G43+G45)</f>
        <v>200</v>
      </c>
      <c r="H50" s="1"/>
    </row>
    <row r="51" spans="1:8" ht="18" customHeight="1">
      <c r="A51" s="1"/>
      <c r="B51" s="87"/>
      <c r="C51" s="87"/>
      <c r="D51" s="87"/>
      <c r="E51" s="87"/>
      <c r="F51" s="87"/>
      <c r="G51" s="87"/>
      <c r="H51" s="1"/>
    </row>
    <row r="52" spans="1:8" ht="30.75" customHeight="1">
      <c r="A52" s="1"/>
      <c r="B52" s="76" t="s">
        <v>21</v>
      </c>
      <c r="C52" s="77"/>
      <c r="D52" s="78"/>
      <c r="E52" s="9">
        <f>E28+E36+E50</f>
        <v>2167700</v>
      </c>
      <c r="F52" s="9">
        <f>F28+F36+F50</f>
        <v>1738322.99</v>
      </c>
      <c r="G52" s="19">
        <f>F52/E52*100</f>
        <v>80.192046408635889</v>
      </c>
      <c r="H52" s="1"/>
    </row>
    <row r="53" spans="1:8" ht="15.75">
      <c r="A53" s="1"/>
      <c r="B53" s="2"/>
      <c r="C53" s="2"/>
      <c r="D53" s="2"/>
      <c r="E53" s="2"/>
      <c r="F53" s="2"/>
      <c r="G53" s="2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</sheetData>
  <mergeCells count="51">
    <mergeCell ref="C41:D41"/>
    <mergeCell ref="B46:D46"/>
    <mergeCell ref="C47:D47"/>
    <mergeCell ref="B48:D48"/>
    <mergeCell ref="C49:D49"/>
    <mergeCell ref="B1:G1"/>
    <mergeCell ref="B24:D24"/>
    <mergeCell ref="B3:C3"/>
    <mergeCell ref="D4:G4"/>
    <mergeCell ref="B8:D8"/>
    <mergeCell ref="C9:D9"/>
    <mergeCell ref="C5:D5"/>
    <mergeCell ref="B6:D6"/>
    <mergeCell ref="C7:D7"/>
    <mergeCell ref="B10:D10"/>
    <mergeCell ref="B12:D12"/>
    <mergeCell ref="C13:D13"/>
    <mergeCell ref="C15:D15"/>
    <mergeCell ref="C11:D11"/>
    <mergeCell ref="C30:D30"/>
    <mergeCell ref="B32:D32"/>
    <mergeCell ref="B28:D28"/>
    <mergeCell ref="B26:D26"/>
    <mergeCell ref="B29:G29"/>
    <mergeCell ref="B52:D52"/>
    <mergeCell ref="B36:D36"/>
    <mergeCell ref="B31:G31"/>
    <mergeCell ref="C33:D33"/>
    <mergeCell ref="C35:D35"/>
    <mergeCell ref="C45:D45"/>
    <mergeCell ref="B50:D50"/>
    <mergeCell ref="B51:G51"/>
    <mergeCell ref="C38:D38"/>
    <mergeCell ref="B42:D42"/>
    <mergeCell ref="B39:G39"/>
    <mergeCell ref="B37:G37"/>
    <mergeCell ref="B44:D44"/>
    <mergeCell ref="C43:D43"/>
    <mergeCell ref="B34:D34"/>
    <mergeCell ref="B40:D40"/>
    <mergeCell ref="C25:D25"/>
    <mergeCell ref="B14:D14"/>
    <mergeCell ref="C27:D27"/>
    <mergeCell ref="B19:D19"/>
    <mergeCell ref="C20:D21"/>
    <mergeCell ref="B20:B21"/>
    <mergeCell ref="C16:D16"/>
    <mergeCell ref="C17:D17"/>
    <mergeCell ref="B22:D22"/>
    <mergeCell ref="C23:D23"/>
    <mergeCell ref="C18:D18"/>
  </mergeCells>
  <pageMargins left="0.47244094488188981" right="0.74803149606299213" top="1.1811023622047245" bottom="0.51181102362204722" header="0.62992125984251968" footer="0.31496062992125984"/>
  <pageSetup paperSize="9" firstPageNumber="104" orientation="portrait" useFirstPageNumber="1" r:id="rId1"/>
  <headerFooter>
    <oddHeader>&amp;R&amp;"Times New Roman,Kursywa"&amp;9Załącznik nr 2
do Sprawozdania z wykonaniu budżetu 
Gminy Piława Górna za 2013 rok</oddHeader>
    <oddFooter>&amp;L
&amp;C&amp;"Times New Roman,Kursywa"&amp;9Sprawozdanie z wykonania budżetu Gminy Piława Górna za 2013 rok&amp;R&amp;"Times New Roman,Kursywa"&amp;9&amp;P</oddFooter>
    <firstHeader>&amp;R&amp;"Times New Roman,Kursywa"&amp;10Załącznik Nr 2
do Informacji o przebiegu z wykonania budżetu 
Gminy Piława Górna za I półrocze 2010 roku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30"/>
  <sheetViews>
    <sheetView topLeftCell="A7" workbookViewId="0">
      <selection activeCell="A3" sqref="A3:G30"/>
    </sheetView>
  </sheetViews>
  <sheetFormatPr defaultRowHeight="14.25"/>
  <cols>
    <col min="1" max="1" width="3.125" customWidth="1"/>
  </cols>
  <sheetData>
    <row r="3" spans="1:7" ht="15.75">
      <c r="A3" s="1"/>
      <c r="B3" s="108" t="s">
        <v>36</v>
      </c>
      <c r="C3" s="108"/>
      <c r="D3" s="108"/>
      <c r="E3" s="108"/>
      <c r="F3" s="108"/>
      <c r="G3" s="108"/>
    </row>
    <row r="4" spans="1:7" ht="15.75">
      <c r="A4" s="1"/>
      <c r="B4" s="1"/>
      <c r="C4" s="1"/>
      <c r="D4" s="1"/>
      <c r="E4" s="1"/>
      <c r="F4" s="1"/>
      <c r="G4" s="1"/>
    </row>
    <row r="5" spans="1:7" ht="25.5">
      <c r="A5" s="1"/>
      <c r="B5" s="109" t="s">
        <v>0</v>
      </c>
      <c r="C5" s="110"/>
      <c r="D5" s="3" t="s">
        <v>1</v>
      </c>
      <c r="E5" s="3" t="s">
        <v>37</v>
      </c>
      <c r="F5" s="3" t="s">
        <v>2</v>
      </c>
      <c r="G5" s="3" t="s">
        <v>3</v>
      </c>
    </row>
    <row r="6" spans="1:7" ht="15.75">
      <c r="A6" s="1"/>
      <c r="B6" s="4"/>
      <c r="C6" s="5"/>
      <c r="D6" s="111"/>
      <c r="E6" s="111"/>
      <c r="F6" s="111"/>
      <c r="G6" s="112"/>
    </row>
    <row r="7" spans="1:7" ht="15.75">
      <c r="A7" s="1"/>
      <c r="B7" s="3" t="s">
        <v>9</v>
      </c>
      <c r="C7" s="115" t="s">
        <v>10</v>
      </c>
      <c r="D7" s="116"/>
      <c r="E7" s="6"/>
      <c r="F7" s="6"/>
      <c r="G7" s="6"/>
    </row>
    <row r="8" spans="1:7" ht="15.75">
      <c r="A8" s="1"/>
      <c r="B8" s="102" t="s">
        <v>38</v>
      </c>
      <c r="C8" s="103"/>
      <c r="D8" s="104"/>
      <c r="E8" s="7">
        <f>SUM(E9)</f>
        <v>12000</v>
      </c>
      <c r="F8" s="7">
        <f>SUM(F9)</f>
        <v>0</v>
      </c>
      <c r="G8" s="34">
        <f t="shared" ref="G8:G11" si="0">F8*100/E8</f>
        <v>0</v>
      </c>
    </row>
    <row r="9" spans="1:7" ht="15.75">
      <c r="A9" s="1"/>
      <c r="B9" s="16" t="s">
        <v>11</v>
      </c>
      <c r="C9" s="113" t="s">
        <v>39</v>
      </c>
      <c r="D9" s="114"/>
      <c r="E9" s="26">
        <v>12000</v>
      </c>
      <c r="F9" s="15">
        <v>0</v>
      </c>
      <c r="G9" s="13">
        <f t="shared" si="0"/>
        <v>0</v>
      </c>
    </row>
    <row r="10" spans="1:7" ht="15.75">
      <c r="A10" s="1"/>
      <c r="B10" s="73" t="s">
        <v>4</v>
      </c>
      <c r="C10" s="74"/>
      <c r="D10" s="75"/>
      <c r="E10" s="7">
        <f>E11</f>
        <v>7200</v>
      </c>
      <c r="F10" s="7">
        <f>F11</f>
        <v>7200</v>
      </c>
      <c r="G10" s="34">
        <f t="shared" si="0"/>
        <v>100</v>
      </c>
    </row>
    <row r="11" spans="1:7" ht="15.75">
      <c r="A11" s="1"/>
      <c r="B11" s="10" t="s">
        <v>5</v>
      </c>
      <c r="C11" s="113" t="s">
        <v>42</v>
      </c>
      <c r="D11" s="114"/>
      <c r="E11" s="26">
        <v>7200</v>
      </c>
      <c r="F11" s="30">
        <v>7200</v>
      </c>
      <c r="G11" s="13">
        <f t="shared" si="0"/>
        <v>100</v>
      </c>
    </row>
    <row r="12" spans="1:7" ht="15.75">
      <c r="A12" s="1"/>
      <c r="B12" s="59" t="s">
        <v>43</v>
      </c>
      <c r="C12" s="117"/>
      <c r="D12" s="118"/>
      <c r="E12" s="7">
        <f>E13</f>
        <v>11300</v>
      </c>
      <c r="F12" s="7">
        <f>F13</f>
        <v>11300</v>
      </c>
      <c r="G12" s="35">
        <f>F12/E12*100</f>
        <v>100</v>
      </c>
    </row>
    <row r="13" spans="1:7" ht="15.75">
      <c r="A13" s="1"/>
      <c r="B13" s="36" t="s">
        <v>6</v>
      </c>
      <c r="C13" s="113" t="s">
        <v>44</v>
      </c>
      <c r="D13" s="114"/>
      <c r="E13" s="29">
        <v>11300</v>
      </c>
      <c r="F13" s="30">
        <v>11300</v>
      </c>
      <c r="G13" s="35">
        <f>F13/E13*100</f>
        <v>100</v>
      </c>
    </row>
    <row r="14" spans="1:7" ht="15.75">
      <c r="A14" s="1"/>
      <c r="B14" s="59" t="s">
        <v>45</v>
      </c>
      <c r="C14" s="60"/>
      <c r="D14" s="61"/>
      <c r="E14" s="14">
        <f>SUM(E15)</f>
        <v>40000</v>
      </c>
      <c r="F14" s="14">
        <f t="shared" ref="F14:G14" si="1">SUM(F15)</f>
        <v>32972.99</v>
      </c>
      <c r="G14" s="8">
        <f t="shared" si="1"/>
        <v>82.432474999999997</v>
      </c>
    </row>
    <row r="15" spans="1:7" ht="15.75">
      <c r="A15" s="1"/>
      <c r="B15" s="36" t="s">
        <v>7</v>
      </c>
      <c r="C15" s="113" t="s">
        <v>46</v>
      </c>
      <c r="D15" s="114"/>
      <c r="E15" s="26">
        <v>40000</v>
      </c>
      <c r="F15" s="15">
        <v>32972.99</v>
      </c>
      <c r="G15" s="13">
        <f t="shared" ref="G15" si="2">F15*100/E15</f>
        <v>82.432474999999997</v>
      </c>
    </row>
    <row r="16" spans="1:7" ht="15.75">
      <c r="A16" s="1"/>
      <c r="B16" s="59" t="s">
        <v>34</v>
      </c>
      <c r="C16" s="60"/>
      <c r="D16" s="61"/>
      <c r="E16" s="14">
        <f>SUM(E20)</f>
        <v>25900</v>
      </c>
      <c r="F16" s="14">
        <f>SUM(F20)</f>
        <v>0</v>
      </c>
      <c r="G16" s="8">
        <f>SUM(G20)</f>
        <v>0</v>
      </c>
    </row>
    <row r="17" spans="1:7" ht="15.75">
      <c r="A17" s="41"/>
      <c r="B17" s="42" t="s">
        <v>8</v>
      </c>
      <c r="C17" s="119" t="s">
        <v>23</v>
      </c>
      <c r="D17" s="120"/>
      <c r="E17" s="43">
        <v>1650000</v>
      </c>
      <c r="F17" s="44">
        <v>0</v>
      </c>
      <c r="G17" s="45">
        <f t="shared" ref="G17:G29" si="3">F17*100/E17</f>
        <v>0</v>
      </c>
    </row>
    <row r="18" spans="1:7" ht="15.75">
      <c r="A18" s="41"/>
      <c r="B18" s="42" t="s">
        <v>12</v>
      </c>
      <c r="C18" s="119" t="s">
        <v>47</v>
      </c>
      <c r="D18" s="120"/>
      <c r="E18" s="43">
        <v>19700</v>
      </c>
      <c r="F18" s="44">
        <v>0</v>
      </c>
      <c r="G18" s="45">
        <f t="shared" si="3"/>
        <v>0</v>
      </c>
    </row>
    <row r="19" spans="1:7" ht="15.75">
      <c r="A19" s="41"/>
      <c r="B19" s="42" t="s">
        <v>13</v>
      </c>
      <c r="C19" s="119" t="s">
        <v>48</v>
      </c>
      <c r="D19" s="120"/>
      <c r="E19" s="43">
        <v>2100</v>
      </c>
      <c r="F19" s="44">
        <v>0</v>
      </c>
      <c r="G19" s="45">
        <f t="shared" si="3"/>
        <v>0</v>
      </c>
    </row>
    <row r="20" spans="1:7" ht="15.75">
      <c r="A20" s="41"/>
      <c r="B20" s="42" t="s">
        <v>14</v>
      </c>
      <c r="C20" s="119" t="s">
        <v>49</v>
      </c>
      <c r="D20" s="120"/>
      <c r="E20" s="43">
        <v>25900</v>
      </c>
      <c r="F20" s="44">
        <v>0</v>
      </c>
      <c r="G20" s="45">
        <f t="shared" si="3"/>
        <v>0</v>
      </c>
    </row>
    <row r="21" spans="1:7" ht="15.75">
      <c r="A21" s="1"/>
      <c r="B21" s="63" t="s">
        <v>35</v>
      </c>
      <c r="C21" s="64"/>
      <c r="D21" s="65"/>
      <c r="E21" s="32">
        <f>SUM(E22:E23)</f>
        <v>171000</v>
      </c>
      <c r="F21" s="32">
        <f>SUM(F22:F23)</f>
        <v>165393.88</v>
      </c>
      <c r="G21" s="13">
        <f t="shared" si="3"/>
        <v>96.721567251461991</v>
      </c>
    </row>
    <row r="22" spans="1:7" ht="15.75">
      <c r="A22" s="1"/>
      <c r="B22" s="70" t="s">
        <v>15</v>
      </c>
      <c r="C22" s="66" t="s">
        <v>27</v>
      </c>
      <c r="D22" s="67"/>
      <c r="E22" s="26">
        <v>119682.9</v>
      </c>
      <c r="F22" s="15">
        <v>115759.17</v>
      </c>
      <c r="G22" s="13">
        <f t="shared" si="3"/>
        <v>96.721561726863243</v>
      </c>
    </row>
    <row r="23" spans="1:7" ht="15.75">
      <c r="A23" s="1"/>
      <c r="B23" s="70"/>
      <c r="C23" s="68"/>
      <c r="D23" s="69"/>
      <c r="E23" s="26">
        <v>51317.1</v>
      </c>
      <c r="F23" s="15">
        <v>49634.71</v>
      </c>
      <c r="G23" s="13">
        <f t="shared" si="3"/>
        <v>96.721580136056019</v>
      </c>
    </row>
    <row r="24" spans="1:7" ht="15.75">
      <c r="A24" s="1"/>
      <c r="B24" s="73" t="s">
        <v>53</v>
      </c>
      <c r="C24" s="74"/>
      <c r="D24" s="75"/>
      <c r="E24" s="9">
        <f>SUM(E25)</f>
        <v>33600</v>
      </c>
      <c r="F24" s="9">
        <f>SUM(F25)</f>
        <v>33575.699999999997</v>
      </c>
      <c r="G24" s="37">
        <f t="shared" si="3"/>
        <v>99.927678571428558</v>
      </c>
    </row>
    <row r="25" spans="1:7" ht="15.75">
      <c r="A25" s="1"/>
      <c r="B25" s="36" t="s">
        <v>16</v>
      </c>
      <c r="C25" s="58" t="s">
        <v>54</v>
      </c>
      <c r="D25" s="58"/>
      <c r="E25" s="27">
        <v>33600</v>
      </c>
      <c r="F25" s="15">
        <v>33575.699999999997</v>
      </c>
      <c r="G25" s="13">
        <f t="shared" si="3"/>
        <v>99.927678571428558</v>
      </c>
    </row>
    <row r="26" spans="1:7" ht="15.75">
      <c r="A26" s="1"/>
      <c r="B26" s="73" t="s">
        <v>56</v>
      </c>
      <c r="C26" s="74"/>
      <c r="D26" s="75"/>
      <c r="E26" s="9">
        <f>SUM(E27)</f>
        <v>20000</v>
      </c>
      <c r="F26" s="9">
        <f>SUM(F27)</f>
        <v>0</v>
      </c>
      <c r="G26" s="37">
        <f t="shared" si="3"/>
        <v>0</v>
      </c>
    </row>
    <row r="27" spans="1:7" ht="15.75">
      <c r="A27" s="1"/>
      <c r="B27" s="36" t="s">
        <v>17</v>
      </c>
      <c r="C27" s="58" t="s">
        <v>57</v>
      </c>
      <c r="D27" s="58"/>
      <c r="E27" s="27">
        <v>20000</v>
      </c>
      <c r="F27" s="15">
        <v>0</v>
      </c>
      <c r="G27" s="13">
        <f t="shared" si="3"/>
        <v>0</v>
      </c>
    </row>
    <row r="28" spans="1:7" ht="15.75">
      <c r="A28" s="1"/>
      <c r="B28" s="107" t="s">
        <v>22</v>
      </c>
      <c r="C28" s="107"/>
      <c r="D28" s="107"/>
      <c r="E28" s="24">
        <f>SUM(E29:E29)</f>
        <v>20000</v>
      </c>
      <c r="F28" s="33">
        <f>SUM(F29:F29)</f>
        <v>14800</v>
      </c>
      <c r="G28" s="34">
        <f t="shared" si="3"/>
        <v>74</v>
      </c>
    </row>
    <row r="29" spans="1:7" ht="15.75">
      <c r="A29" s="1"/>
      <c r="B29" s="36" t="s">
        <v>25</v>
      </c>
      <c r="C29" s="62" t="s">
        <v>58</v>
      </c>
      <c r="D29" s="62"/>
      <c r="E29" s="21">
        <v>20000</v>
      </c>
      <c r="F29" s="29">
        <v>14800</v>
      </c>
      <c r="G29" s="13">
        <f t="shared" si="3"/>
        <v>74</v>
      </c>
    </row>
    <row r="30" spans="1:7" ht="15.75">
      <c r="A30" s="1"/>
      <c r="B30" s="82" t="s">
        <v>19</v>
      </c>
      <c r="C30" s="82"/>
      <c r="D30" s="82"/>
      <c r="E30" s="11" t="e">
        <f>#REF!+E10+E16+E21+E26+#REF!+E28</f>
        <v>#REF!</v>
      </c>
      <c r="F30" s="11" t="e">
        <f>#REF!+F10+F16+F21+F26+#REF!+#REF!+F28</f>
        <v>#REF!</v>
      </c>
      <c r="G30" s="12" t="e">
        <f t="shared" ref="G30" si="4">F30/E30*100</f>
        <v>#REF!</v>
      </c>
    </row>
  </sheetData>
  <mergeCells count="27">
    <mergeCell ref="B28:D28"/>
    <mergeCell ref="C29:D29"/>
    <mergeCell ref="B30:D30"/>
    <mergeCell ref="B22:B23"/>
    <mergeCell ref="C22:D23"/>
    <mergeCell ref="B24:D24"/>
    <mergeCell ref="C25:D25"/>
    <mergeCell ref="B26:D26"/>
    <mergeCell ref="C27:D27"/>
    <mergeCell ref="B21:D21"/>
    <mergeCell ref="B10:D10"/>
    <mergeCell ref="C11:D11"/>
    <mergeCell ref="B12:D12"/>
    <mergeCell ref="C13:D13"/>
    <mergeCell ref="B14:D14"/>
    <mergeCell ref="C15:D15"/>
    <mergeCell ref="B16:D16"/>
    <mergeCell ref="C17:D17"/>
    <mergeCell ref="C18:D18"/>
    <mergeCell ref="C19:D19"/>
    <mergeCell ref="C20:D20"/>
    <mergeCell ref="C9:D9"/>
    <mergeCell ref="B3:G3"/>
    <mergeCell ref="B5:C5"/>
    <mergeCell ref="D6:G6"/>
    <mergeCell ref="C7:D7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owczarek</cp:lastModifiedBy>
  <cp:lastPrinted>2014-03-14T13:21:25Z</cp:lastPrinted>
  <dcterms:created xsi:type="dcterms:W3CDTF">2009-08-14T19:20:35Z</dcterms:created>
  <dcterms:modified xsi:type="dcterms:W3CDTF">2014-03-14T13:21:39Z</dcterms:modified>
</cp:coreProperties>
</file>