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<sst xmlns="http://schemas.openxmlformats.org/spreadsheetml/2006/main" count="697" uniqueCount="219">
  <si>
    <t>§</t>
  </si>
  <si>
    <t>Treść</t>
  </si>
  <si>
    <t>750</t>
  </si>
  <si>
    <t>4300</t>
  </si>
  <si>
    <t>75023</t>
  </si>
  <si>
    <t>801</t>
  </si>
  <si>
    <t>OŚWIATA  I  WYCHOWANIE</t>
  </si>
  <si>
    <t>Zakup usług pozostałych.</t>
  </si>
  <si>
    <t>R A Z E M :</t>
  </si>
  <si>
    <t>4430</t>
  </si>
  <si>
    <t>4110</t>
  </si>
  <si>
    <t>4120</t>
  </si>
  <si>
    <t>700</t>
  </si>
  <si>
    <t>ADMINISTRACJA  PUBLICZNA</t>
  </si>
  <si>
    <t>4210</t>
  </si>
  <si>
    <t>600</t>
  </si>
  <si>
    <t>60016</t>
  </si>
  <si>
    <t>4270</t>
  </si>
  <si>
    <t>4350</t>
  </si>
  <si>
    <t>754</t>
  </si>
  <si>
    <t>75412</t>
  </si>
  <si>
    <t>4260</t>
  </si>
  <si>
    <t>80110</t>
  </si>
  <si>
    <t>TRANSPORT I ŁACZNOŚĆ</t>
  </si>
  <si>
    <t>BEZPIECZEŃSTWO PUBLICZNE I OCHRONA PRZECIWPOŻAROWA</t>
  </si>
  <si>
    <t>GOSPODARKA MIESZKANIOWA</t>
  </si>
  <si>
    <t>Różne opłaty i składki.</t>
  </si>
  <si>
    <t>Zakup usług remontowych.</t>
  </si>
  <si>
    <t>Zakup materiałów i wyposażenia.</t>
  </si>
  <si>
    <t>Zakup usług dostępu do sieci Internet.</t>
  </si>
  <si>
    <t>Zakup energii.</t>
  </si>
  <si>
    <t>Składki na ubezpieczenia społeczne.</t>
  </si>
  <si>
    <t>Składki na Fundusz Pracy.</t>
  </si>
  <si>
    <t>80101</t>
  </si>
  <si>
    <t>4240</t>
  </si>
  <si>
    <t>4370</t>
  </si>
  <si>
    <t>4410</t>
  </si>
  <si>
    <t>4750</t>
  </si>
  <si>
    <t>80103</t>
  </si>
  <si>
    <t>80146</t>
  </si>
  <si>
    <t>4700</t>
  </si>
  <si>
    <t>Opłaty z tytułu zakupu usług telekomunikacyjnych telefonii stacjonarnej.</t>
  </si>
  <si>
    <t>Zakup akcesoriów komputerowych, w tym programów i licencji.</t>
  </si>
  <si>
    <t>Podróże służbowe krajowe.</t>
  </si>
  <si>
    <t>Zakup pomocy naukowych, dydaktycznych i książek.</t>
  </si>
  <si>
    <t>Drogi publiczne i gminne.</t>
  </si>
  <si>
    <t>Pozostała działalność.</t>
  </si>
  <si>
    <t>Urzędy gmin.</t>
  </si>
  <si>
    <t>Ochotnicze straże pożarne.</t>
  </si>
  <si>
    <t>Szkoły podstawowe.</t>
  </si>
  <si>
    <t>Oddziały przedszkolne w szkołach podstawowych.</t>
  </si>
  <si>
    <t>Gimnazja.</t>
  </si>
  <si>
    <t>Dokształcanie i doskonalenie nauczycieli.</t>
  </si>
  <si>
    <t>010</t>
  </si>
  <si>
    <t>ROLNICTWO I ŁOWIECTWO</t>
  </si>
  <si>
    <t>92695</t>
  </si>
  <si>
    <t>KULTURA FIZYCZNA I SPORT</t>
  </si>
  <si>
    <t>4740</t>
  </si>
  <si>
    <t>80195</t>
  </si>
  <si>
    <t>710</t>
  </si>
  <si>
    <t>DZIAŁALNOŚĆ USŁUGOWA</t>
  </si>
  <si>
    <t>Cmentarze.</t>
  </si>
  <si>
    <t>01095</t>
  </si>
  <si>
    <t>Plan na</t>
  </si>
  <si>
    <t xml:space="preserve">SZCZEGÓŁOWY PODZIAŁ WYDATKÓW BUDŻETOWYCH </t>
  </si>
  <si>
    <t>2007r.</t>
  </si>
  <si>
    <t>Rozdział</t>
  </si>
  <si>
    <t>Dział</t>
  </si>
  <si>
    <t>Wskaźnik</t>
  </si>
  <si>
    <t>%</t>
  </si>
  <si>
    <t>Wykonanie</t>
  </si>
  <si>
    <t>01010</t>
  </si>
  <si>
    <t>6050</t>
  </si>
  <si>
    <t>01030</t>
  </si>
  <si>
    <t>2850</t>
  </si>
  <si>
    <t>2900</t>
  </si>
  <si>
    <t>4170</t>
  </si>
  <si>
    <t>020</t>
  </si>
  <si>
    <t>02095</t>
  </si>
  <si>
    <t>3020</t>
  </si>
  <si>
    <t>4010</t>
  </si>
  <si>
    <t>4040</t>
  </si>
  <si>
    <t>4360</t>
  </si>
  <si>
    <t>4440</t>
  </si>
  <si>
    <t>6060</t>
  </si>
  <si>
    <t>75011</t>
  </si>
  <si>
    <t>75022</t>
  </si>
  <si>
    <t>3030</t>
  </si>
  <si>
    <t>4590</t>
  </si>
  <si>
    <t>6630</t>
  </si>
  <si>
    <t>75095</t>
  </si>
  <si>
    <t>751</t>
  </si>
  <si>
    <t>75101</t>
  </si>
  <si>
    <t>75108</t>
  </si>
  <si>
    <t>2830</t>
  </si>
  <si>
    <t>75414</t>
  </si>
  <si>
    <t>756</t>
  </si>
  <si>
    <t>75647</t>
  </si>
  <si>
    <t>4100</t>
  </si>
  <si>
    <t>757</t>
  </si>
  <si>
    <t>75702</t>
  </si>
  <si>
    <t>8070</t>
  </si>
  <si>
    <t>80113</t>
  </si>
  <si>
    <t>80145</t>
  </si>
  <si>
    <t>85121</t>
  </si>
  <si>
    <t>85149</t>
  </si>
  <si>
    <t>2820</t>
  </si>
  <si>
    <t>85154</t>
  </si>
  <si>
    <t>85195</t>
  </si>
  <si>
    <t>852</t>
  </si>
  <si>
    <t>85202</t>
  </si>
  <si>
    <t>4330</t>
  </si>
  <si>
    <t>85212</t>
  </si>
  <si>
    <t>2910</t>
  </si>
  <si>
    <t>3110</t>
  </si>
  <si>
    <t>4280</t>
  </si>
  <si>
    <t>85213</t>
  </si>
  <si>
    <t>4130</t>
  </si>
  <si>
    <t>85214</t>
  </si>
  <si>
    <t>85215</t>
  </si>
  <si>
    <t>85219</t>
  </si>
  <si>
    <t>85228</t>
  </si>
  <si>
    <t>85295</t>
  </si>
  <si>
    <t>2710</t>
  </si>
  <si>
    <t>854</t>
  </si>
  <si>
    <t>85401</t>
  </si>
  <si>
    <t>85415</t>
  </si>
  <si>
    <t>3240</t>
  </si>
  <si>
    <t>3260</t>
  </si>
  <si>
    <t>900</t>
  </si>
  <si>
    <t>90002</t>
  </si>
  <si>
    <t>6650</t>
  </si>
  <si>
    <t>90015</t>
  </si>
  <si>
    <t>90019</t>
  </si>
  <si>
    <t>90095</t>
  </si>
  <si>
    <t>921</t>
  </si>
  <si>
    <t>92109</t>
  </si>
  <si>
    <t>92116</t>
  </si>
  <si>
    <t>2480</t>
  </si>
  <si>
    <t>92195</t>
  </si>
  <si>
    <t>Wpłaty gmin i powiatów na rzecz innych jednostek samorządu terytorialnego oraz związków gmin lub związków powiatów na dofinasowanie zadań bieżących.</t>
  </si>
  <si>
    <t>Wynagrodzenia bezosobowe.</t>
  </si>
  <si>
    <t xml:space="preserve">Wydatki osobowe niezaliczone do wynagrodzeń. </t>
  </si>
  <si>
    <t>Wynagrodzenia osobowe dla pracowników.</t>
  </si>
  <si>
    <t>Dodatkowe wynagrodzenie roczne.</t>
  </si>
  <si>
    <t>Opłaty z tytułu zakupu usług telekomunikacyjnych telefonii komórkowej.</t>
  </si>
  <si>
    <t>Odpisy na zakładowy fundusz świadczeń socjalnych.</t>
  </si>
  <si>
    <t>Wydatki inwetystycyjne jednostek budżetowych.</t>
  </si>
  <si>
    <t>Wydatki na zakupy inwetystycyjne jednostek budżetowych.</t>
  </si>
  <si>
    <t>Różne wydatki na rzecz osób fizycznych.</t>
  </si>
  <si>
    <t>Wpłaty gmin na rzecz izb rolniczych w wysokości 2% uzyskanych wpływów z podatku rolnego.</t>
  </si>
  <si>
    <t>Szkolenia pracowników niebedących członkami korpusu służby cywilnej.</t>
  </si>
  <si>
    <t>Kary i odszkodowania wypłacane na rzecz osób fizycznych.</t>
  </si>
  <si>
    <t>Dotacje celowe przekazane do samorządu województwa na inwestycje i zakupy inwestycyjne realizowane na podstawie porozumień (umów) między j.s.t.</t>
  </si>
  <si>
    <t>Dotacja celowa z budżetu na finasowanie lub dofinansowanie zadań zleconych do realizacji pozostałym jednostkom niezaliczanym do sektora finansów publicznych.</t>
  </si>
  <si>
    <t>Wynagrodzenia agencyjno-prowizyjne.</t>
  </si>
  <si>
    <t>Odsetki i dyskonto od krajowych skarbowych papierów wartościowych oraz od krajowych pożyczek i kredytów.</t>
  </si>
  <si>
    <t>Zakup materiałów papierniczych do sprzętu drukarskiego i urządzeń kserograficznych.</t>
  </si>
  <si>
    <t>Dotacja celowa z budżetu na finansowanie lub dofinansowanie zadań zleconych do realizacji stowarzyszeniom.</t>
  </si>
  <si>
    <t>Zwrot dotacji wykorzystanych niezgodnie z przeznaczeniem lub pobranych w nadmiernej wysokości.</t>
  </si>
  <si>
    <t>Świadczenia społeczne.</t>
  </si>
  <si>
    <t>Zakup usług zdrowotnych.</t>
  </si>
  <si>
    <t>Składki na ubezpieczenie zdrowotne.</t>
  </si>
  <si>
    <t>Stypendia dla uczniów.</t>
  </si>
  <si>
    <t>Inne formy pomocy dla uczniów.</t>
  </si>
  <si>
    <t>Wpłat gmin i powiatów na rzecz innych jednostek samorządu terytorialnego oraz związków gmin lub związków powiatów na dofinasowanie zadań inwestycyjnych i zakupów inwestycyjnych.</t>
  </si>
  <si>
    <t>Dotacja podmiotowa z budżetu dla samorządowej instytucji kultury.</t>
  </si>
  <si>
    <t>Infrastrutura wodociągowa i sanitacyjna wsi.</t>
  </si>
  <si>
    <t>Izby rolnicze.</t>
  </si>
  <si>
    <t>LEŚNICTWO</t>
  </si>
  <si>
    <t>Plany zagospodarowania przestrzennego.</t>
  </si>
  <si>
    <t>Urzędy wojewódzkie.</t>
  </si>
  <si>
    <t>Rady gmin (miast i miast na prawach powiatu).</t>
  </si>
  <si>
    <t>URZĘDY NACZELNYCH ORGANÓW WŁADZY PAŃSTWOWEJ, KONTROLI I OCHRONY PRAWA ORAZ SĄDOWNICTWA</t>
  </si>
  <si>
    <t>Urzędy naczelnych organów władzy państwowej, kontroli i ochrony  prawa.</t>
  </si>
  <si>
    <t>Wybory do Sejmu i Senatu.</t>
  </si>
  <si>
    <t>Obrona cywilna.</t>
  </si>
  <si>
    <t>DOCHODY OD OSÓB PRAWNYCH, OD OSÓB FIZYCZNYCH I OD INNYCH JEDNOSTEK NIEPOSIADAJĄCYCH OSOBOWOŚCI PRAWNEJ ORAZ WYDATKI  ZWIĄZANE Z ICH POBOREM</t>
  </si>
  <si>
    <t>Pobór podatków, opłat i niepodatkowych należności budżetowych.</t>
  </si>
  <si>
    <t>OBSŁUGA DŁUGU PUBLICZNEGO</t>
  </si>
  <si>
    <t>Dowożenie uczniów do szkół.</t>
  </si>
  <si>
    <t>Komisje egzaminacyjne.</t>
  </si>
  <si>
    <t>851</t>
  </si>
  <si>
    <t>OCHRONA ZDROWIA</t>
  </si>
  <si>
    <t>Lecznictwo ambulatoryjne.</t>
  </si>
  <si>
    <t>Programy polityki zdrowotnej.</t>
  </si>
  <si>
    <t>Przeciwdziałanie alkoholizmowi.</t>
  </si>
  <si>
    <t>POMOC SPOŁECZNA</t>
  </si>
  <si>
    <t>Domy pomocy społecznej.</t>
  </si>
  <si>
    <t>Świadczenia rodzinne, zaliczka alimentacyjna oraz składki na ubezpieczenia emerytalne i rentowe z ubezpieczenia społecznego.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</si>
  <si>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</si>
  <si>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rentowe.</t>
  </si>
  <si>
    <t>Dodatki mieszkaniowe.</t>
  </si>
  <si>
    <t>Ośrodki pomocy społecznej.</t>
  </si>
  <si>
    <t>Usługi opiekuńcze i specjalistyczne usługi opiekuńcze.</t>
  </si>
  <si>
    <t>EDUKACYJNA OPIEKA WYCHOWAWCZA</t>
  </si>
  <si>
    <t>Świetlice szkolne.</t>
  </si>
  <si>
    <t>Pomoc materialna dla uczniów.</t>
  </si>
  <si>
    <t>GOSPODARKA KOMUNALNA I OCHRONA ŚRODOWISKA</t>
  </si>
  <si>
    <t>Gospodarka odpadami.</t>
  </si>
  <si>
    <t>Oświetlenie ulic, placów i dróg.</t>
  </si>
  <si>
    <t>Wpływy i wydatki związane z gromadzeniem środków z opłat i kar za korzystanie ze środowiska.</t>
  </si>
  <si>
    <t>KULTURA I OCHRONA DZIEDZICTWA NARODOWEGO</t>
  </si>
  <si>
    <t>Domy i osrodki kultury, świetlice i kluby.</t>
  </si>
  <si>
    <t>Bibioteki.</t>
  </si>
  <si>
    <t>Wydatki inwestycyjne jednostek budżetowych.</t>
  </si>
  <si>
    <t>Szkolenia pracowników niebędących członkami korpusu służby cywilnej.</t>
  </si>
  <si>
    <t>6059</t>
  </si>
  <si>
    <t>Zakup materiałów papierniczych  do sprzętu drukarskiego i urządzeń kserograficznych.</t>
  </si>
  <si>
    <t>GMINY GROZICZNO ZA 2007 ROK</t>
  </si>
  <si>
    <t xml:space="preserve">       ZESTAWIENIE   WYDATKÓW    BUDŻETOWYCH</t>
  </si>
  <si>
    <t xml:space="preserve">      GMINY GRODZICZNO ZA 2007 ROK</t>
  </si>
  <si>
    <t>Dotacja celowa na pomoc finansową udzielaną między j.s.t. na dofinansowanie własnych zadań bieżących.</t>
  </si>
  <si>
    <t xml:space="preserve">   Załącznik nr 2</t>
  </si>
  <si>
    <t>Obsługa papierów wartościowych, kredytów i pożyczek j.s.t.</t>
  </si>
  <si>
    <t>Zakup usług przez j.s.t. od innych jednostek samorządu terytorialnego.</t>
  </si>
  <si>
    <t>Wydatki na zakupy inwestycyjne jednostek budżetowych.</t>
  </si>
  <si>
    <t xml:space="preserve">                            do Zarządzenia Nr 17/08 Wójta Gminy Grodziczno </t>
  </si>
  <si>
    <t xml:space="preserve">                            z dnia 10 marca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</si>
</sst>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4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sz val="12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/>
    </xf>
    <xf numFmtId="4" fontId="8" fillId="2" borderId="1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Alignment="1">
      <alignment wrapText="1"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>
      <alignment horizontal="right" vertical="top"/>
    </xf>
    <xf numFmtId="4" fontId="5" fillId="2" borderId="4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8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4" fontId="5" fillId="2" borderId="10" xfId="0" applyNumberFormat="1" applyFont="1" applyFill="1" applyBorder="1" applyAlignment="1">
      <alignment horizontal="right" vertical="top" wrapText="1"/>
    </xf>
    <xf numFmtId="164" fontId="5" fillId="2" borderId="10" xfId="0" applyNumberFormat="1" applyFont="1" applyFill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top"/>
    </xf>
    <xf numFmtId="164" fontId="5" fillId="0" borderId="16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2"/>
  <sheetViews>
    <sheetView tabSelected="1" zoomScale="75" zoomScaleNormal="75" workbookViewId="0" topLeftCell="A245">
      <selection activeCell="D254" sqref="D254"/>
    </sheetView>
  </sheetViews>
  <sheetFormatPr defaultColWidth="9.140625" defaultRowHeight="12.75"/>
  <cols>
    <col min="1" max="1" width="7.00390625" style="1" customWidth="1"/>
    <col min="2" max="2" width="10.140625" style="1" customWidth="1"/>
    <col min="3" max="3" width="8.00390625" style="1" customWidth="1"/>
    <col min="4" max="4" width="61.421875" style="2" customWidth="1"/>
    <col min="5" max="5" width="18.00390625" style="3" customWidth="1"/>
    <col min="6" max="6" width="17.7109375" style="3" customWidth="1"/>
    <col min="7" max="7" width="15.28125" style="4" customWidth="1"/>
    <col min="8" max="8" width="9.28125" style="3" customWidth="1"/>
    <col min="9" max="9" width="9.140625" style="3" customWidth="1"/>
    <col min="10" max="10" width="13.28125" style="3" customWidth="1"/>
    <col min="11" max="16384" width="9.140625" style="3" customWidth="1"/>
  </cols>
  <sheetData>
    <row r="1" spans="1:7" s="7" customFormat="1" ht="20.25">
      <c r="A1" s="102" t="s">
        <v>64</v>
      </c>
      <c r="B1" s="102"/>
      <c r="C1" s="102"/>
      <c r="D1" s="102"/>
      <c r="E1" s="102"/>
      <c r="F1" s="102"/>
      <c r="G1" s="102"/>
    </row>
    <row r="2" spans="1:7" s="7" customFormat="1" ht="20.25">
      <c r="A2" s="62"/>
      <c r="B2" s="62"/>
      <c r="C2" s="102" t="s">
        <v>209</v>
      </c>
      <c r="D2" s="102"/>
      <c r="E2" s="102"/>
      <c r="F2" s="102"/>
      <c r="G2" s="62"/>
    </row>
    <row r="3" spans="1:7" s="7" customFormat="1" ht="9.75" customHeight="1">
      <c r="A3" s="11"/>
      <c r="B3" s="11"/>
      <c r="C3" s="11"/>
      <c r="D3" s="11"/>
      <c r="E3" s="11"/>
      <c r="F3" s="11"/>
      <c r="G3" s="11"/>
    </row>
    <row r="4" spans="1:7" ht="12.75" customHeight="1">
      <c r="A4" s="103" t="s">
        <v>67</v>
      </c>
      <c r="B4" s="49"/>
      <c r="C4" s="104" t="s">
        <v>0</v>
      </c>
      <c r="D4" s="105" t="s">
        <v>1</v>
      </c>
      <c r="E4" s="50"/>
      <c r="F4" s="50"/>
      <c r="G4" s="50"/>
    </row>
    <row r="5" spans="1:7" s="8" customFormat="1" ht="15">
      <c r="A5" s="103"/>
      <c r="B5" s="106" t="s">
        <v>66</v>
      </c>
      <c r="C5" s="104"/>
      <c r="D5" s="104"/>
      <c r="E5" s="51" t="s">
        <v>63</v>
      </c>
      <c r="F5" s="51" t="s">
        <v>70</v>
      </c>
      <c r="G5" s="51" t="s">
        <v>68</v>
      </c>
    </row>
    <row r="6" spans="1:7" ht="15">
      <c r="A6" s="103"/>
      <c r="B6" s="106"/>
      <c r="C6" s="104"/>
      <c r="D6" s="104"/>
      <c r="E6" s="51" t="s">
        <v>65</v>
      </c>
      <c r="F6" s="51"/>
      <c r="G6" s="51" t="s">
        <v>69</v>
      </c>
    </row>
    <row r="7" spans="1:7" ht="3.75" customHeight="1">
      <c r="A7" s="103"/>
      <c r="B7" s="52"/>
      <c r="C7" s="104"/>
      <c r="D7" s="104"/>
      <c r="E7" s="53"/>
      <c r="F7" s="53"/>
      <c r="G7" s="53"/>
    </row>
    <row r="8" spans="1:7" s="15" customFormat="1" ht="17.25" customHeight="1">
      <c r="A8" s="19" t="s">
        <v>53</v>
      </c>
      <c r="B8" s="19"/>
      <c r="C8" s="73"/>
      <c r="D8" s="20" t="s">
        <v>54</v>
      </c>
      <c r="E8" s="13">
        <f>E9+E12+E14</f>
        <v>1214022.35</v>
      </c>
      <c r="F8" s="13">
        <f>F9+F12+F14</f>
        <v>771202.19</v>
      </c>
      <c r="G8" s="32">
        <f>(F8/E8)</f>
        <v>0.635245463149834</v>
      </c>
    </row>
    <row r="9" spans="1:7" s="15" customFormat="1" ht="17.25" customHeight="1">
      <c r="A9" s="19"/>
      <c r="B9" s="19" t="s">
        <v>71</v>
      </c>
      <c r="C9" s="73"/>
      <c r="D9" s="41" t="s">
        <v>167</v>
      </c>
      <c r="E9" s="13">
        <f>E10+E11</f>
        <v>906765.31</v>
      </c>
      <c r="F9" s="13">
        <f>F10+F11</f>
        <v>467856.54</v>
      </c>
      <c r="G9" s="32">
        <f>(F9/E9)</f>
        <v>0.5159621071079571</v>
      </c>
    </row>
    <row r="10" spans="1:7" s="15" customFormat="1" ht="18" customHeight="1">
      <c r="A10" s="19"/>
      <c r="B10" s="19"/>
      <c r="C10" s="22" t="s">
        <v>9</v>
      </c>
      <c r="D10" s="74" t="s">
        <v>26</v>
      </c>
      <c r="E10" s="13">
        <v>144000</v>
      </c>
      <c r="F10" s="13">
        <v>143108</v>
      </c>
      <c r="G10" s="32">
        <f>(F10/E10)</f>
        <v>0.9938055555555556</v>
      </c>
    </row>
    <row r="11" spans="1:7" s="15" customFormat="1" ht="18" customHeight="1">
      <c r="A11" s="19"/>
      <c r="B11" s="19"/>
      <c r="C11" s="22" t="s">
        <v>72</v>
      </c>
      <c r="D11" s="74" t="s">
        <v>205</v>
      </c>
      <c r="E11" s="13">
        <v>762765.31</v>
      </c>
      <c r="F11" s="13">
        <v>324748.54</v>
      </c>
      <c r="G11" s="32">
        <f>(F11/E11)</f>
        <v>0.4257515853729635</v>
      </c>
    </row>
    <row r="12" spans="1:7" s="15" customFormat="1" ht="18" customHeight="1">
      <c r="A12" s="19"/>
      <c r="B12" s="19" t="s">
        <v>73</v>
      </c>
      <c r="C12" s="22"/>
      <c r="D12" s="41" t="s">
        <v>168</v>
      </c>
      <c r="E12" s="13">
        <f>E13</f>
        <v>10600</v>
      </c>
      <c r="F12" s="13">
        <f>F13</f>
        <v>8405.7</v>
      </c>
      <c r="G12" s="32">
        <f>(F12/E12)</f>
        <v>0.7929905660377359</v>
      </c>
    </row>
    <row r="13" spans="1:7" s="15" customFormat="1" ht="31.5" customHeight="1">
      <c r="A13" s="19"/>
      <c r="B13" s="19"/>
      <c r="C13" s="22" t="s">
        <v>74</v>
      </c>
      <c r="D13" s="75" t="s">
        <v>150</v>
      </c>
      <c r="E13" s="13">
        <v>10600</v>
      </c>
      <c r="F13" s="13">
        <v>8405.7</v>
      </c>
      <c r="G13" s="32">
        <f>(F13/E13:E14)</f>
        <v>0.7929905660377359</v>
      </c>
    </row>
    <row r="14" spans="1:7" s="15" customFormat="1" ht="18" customHeight="1">
      <c r="A14" s="19"/>
      <c r="B14" s="19" t="s">
        <v>62</v>
      </c>
      <c r="C14" s="73"/>
      <c r="D14" s="20" t="s">
        <v>46</v>
      </c>
      <c r="E14" s="33">
        <f>E15+E16+E17+E18+E19+E20+E21</f>
        <v>296657.04000000004</v>
      </c>
      <c r="F14" s="33">
        <f>F15+F16+F17+F18+F19+F20+F21</f>
        <v>294939.95</v>
      </c>
      <c r="G14" s="34">
        <f>(F14/E14)</f>
        <v>0.9942118683581552</v>
      </c>
    </row>
    <row r="15" spans="1:7" s="15" customFormat="1" ht="49.5" customHeight="1">
      <c r="A15" s="76"/>
      <c r="B15" s="19"/>
      <c r="C15" s="77" t="s">
        <v>75</v>
      </c>
      <c r="D15" s="78" t="s">
        <v>140</v>
      </c>
      <c r="E15" s="33">
        <v>1500</v>
      </c>
      <c r="F15" s="33">
        <v>1500</v>
      </c>
      <c r="G15" s="34">
        <f aca="true" t="shared" si="0" ref="G15:G21">(F15/E15)</f>
        <v>1</v>
      </c>
    </row>
    <row r="16" spans="1:7" s="15" customFormat="1" ht="18" customHeight="1">
      <c r="A16" s="76"/>
      <c r="B16" s="19"/>
      <c r="C16" s="77" t="s">
        <v>10</v>
      </c>
      <c r="D16" s="75" t="s">
        <v>31</v>
      </c>
      <c r="E16" s="33">
        <v>752.2</v>
      </c>
      <c r="F16" s="33">
        <v>752.2</v>
      </c>
      <c r="G16" s="34">
        <f t="shared" si="0"/>
        <v>1</v>
      </c>
    </row>
    <row r="17" spans="1:7" s="15" customFormat="1" ht="18" customHeight="1">
      <c r="A17" s="76"/>
      <c r="B17" s="19"/>
      <c r="C17" s="77" t="s">
        <v>11</v>
      </c>
      <c r="D17" s="75" t="s">
        <v>32</v>
      </c>
      <c r="E17" s="33">
        <v>107.19</v>
      </c>
      <c r="F17" s="33">
        <v>107.19</v>
      </c>
      <c r="G17" s="34">
        <f t="shared" si="0"/>
        <v>1</v>
      </c>
    </row>
    <row r="18" spans="1:7" s="15" customFormat="1" ht="18" customHeight="1">
      <c r="A18" s="76"/>
      <c r="B18" s="19"/>
      <c r="C18" s="77" t="s">
        <v>76</v>
      </c>
      <c r="D18" s="78" t="s">
        <v>141</v>
      </c>
      <c r="E18" s="33">
        <v>4375.9</v>
      </c>
      <c r="F18" s="33">
        <v>4375.9</v>
      </c>
      <c r="G18" s="34">
        <f t="shared" si="0"/>
        <v>1</v>
      </c>
    </row>
    <row r="19" spans="1:7" s="15" customFormat="1" ht="18" customHeight="1">
      <c r="A19" s="79"/>
      <c r="B19" s="80"/>
      <c r="C19" s="22" t="s">
        <v>14</v>
      </c>
      <c r="D19" s="81" t="s">
        <v>28</v>
      </c>
      <c r="E19" s="33">
        <v>4678.85</v>
      </c>
      <c r="F19" s="33">
        <v>4653.79</v>
      </c>
      <c r="G19" s="34">
        <f t="shared" si="0"/>
        <v>0.994643983030018</v>
      </c>
    </row>
    <row r="20" spans="1:7" s="15" customFormat="1" ht="19.5" customHeight="1">
      <c r="A20" s="79"/>
      <c r="B20" s="80"/>
      <c r="C20" s="22" t="s">
        <v>3</v>
      </c>
      <c r="D20" s="82" t="s">
        <v>7</v>
      </c>
      <c r="E20" s="33">
        <v>4200</v>
      </c>
      <c r="F20" s="33">
        <v>2843.41</v>
      </c>
      <c r="G20" s="34">
        <f t="shared" si="0"/>
        <v>0.677002380952381</v>
      </c>
    </row>
    <row r="21" spans="1:7" s="15" customFormat="1" ht="18" customHeight="1">
      <c r="A21" s="79"/>
      <c r="B21" s="80"/>
      <c r="C21" s="22" t="s">
        <v>9</v>
      </c>
      <c r="D21" s="78" t="s">
        <v>26</v>
      </c>
      <c r="E21" s="33">
        <v>281042.9</v>
      </c>
      <c r="F21" s="33">
        <v>280707.46</v>
      </c>
      <c r="G21" s="34">
        <f t="shared" si="0"/>
        <v>0.9988064455640047</v>
      </c>
    </row>
    <row r="22" spans="1:7" s="15" customFormat="1" ht="18" customHeight="1">
      <c r="A22" s="43" t="s">
        <v>77</v>
      </c>
      <c r="B22" s="80"/>
      <c r="C22" s="22"/>
      <c r="D22" s="42" t="s">
        <v>169</v>
      </c>
      <c r="E22" s="33">
        <f>E23</f>
        <v>6000</v>
      </c>
      <c r="F22" s="33">
        <f>F23</f>
        <v>5528.5</v>
      </c>
      <c r="G22" s="34">
        <f aca="true" t="shared" si="1" ref="G22:G69">(F22/E22)</f>
        <v>0.9214166666666667</v>
      </c>
    </row>
    <row r="23" spans="1:7" s="15" customFormat="1" ht="18" customHeight="1">
      <c r="A23" s="79"/>
      <c r="B23" s="19" t="s">
        <v>78</v>
      </c>
      <c r="C23" s="22"/>
      <c r="D23" s="42" t="s">
        <v>46</v>
      </c>
      <c r="E23" s="33">
        <f>E24</f>
        <v>6000</v>
      </c>
      <c r="F23" s="33">
        <f>F24</f>
        <v>5528.5</v>
      </c>
      <c r="G23" s="34">
        <f t="shared" si="1"/>
        <v>0.9214166666666667</v>
      </c>
    </row>
    <row r="24" spans="1:7" s="15" customFormat="1" ht="18" customHeight="1">
      <c r="A24" s="79"/>
      <c r="B24" s="83"/>
      <c r="C24" s="22" t="s">
        <v>76</v>
      </c>
      <c r="D24" s="78" t="s">
        <v>141</v>
      </c>
      <c r="E24" s="33">
        <v>6000</v>
      </c>
      <c r="F24" s="33">
        <v>5528.5</v>
      </c>
      <c r="G24" s="34">
        <f t="shared" si="1"/>
        <v>0.9214166666666667</v>
      </c>
    </row>
    <row r="25" spans="1:7" s="16" customFormat="1" ht="18" customHeight="1">
      <c r="A25" s="43" t="s">
        <v>15</v>
      </c>
      <c r="B25" s="80"/>
      <c r="C25" s="22"/>
      <c r="D25" s="29" t="s">
        <v>23</v>
      </c>
      <c r="E25" s="46">
        <f>E26</f>
        <v>766922</v>
      </c>
      <c r="F25" s="46">
        <f>F26</f>
        <v>728747.01</v>
      </c>
      <c r="G25" s="47">
        <f t="shared" si="1"/>
        <v>0.9502231126503087</v>
      </c>
    </row>
    <row r="26" spans="1:7" s="16" customFormat="1" ht="18" customHeight="1">
      <c r="A26" s="43"/>
      <c r="B26" s="84" t="s">
        <v>16</v>
      </c>
      <c r="C26" s="22"/>
      <c r="D26" s="29" t="s">
        <v>45</v>
      </c>
      <c r="E26" s="46">
        <f>E27+E28+E29+E30+E31+E32+E33+E34+E35+E36+E37+E38+E39+E40+E41+E42</f>
        <v>766922</v>
      </c>
      <c r="F26" s="46">
        <f>F27+F28+F29+F30+F31+F32+F33+F34+F35+F36+F37+F38+F39+F40+F41+F42</f>
        <v>728747.01</v>
      </c>
      <c r="G26" s="47">
        <f t="shared" si="1"/>
        <v>0.9502231126503087</v>
      </c>
    </row>
    <row r="27" spans="1:7" s="16" customFormat="1" ht="18" customHeight="1">
      <c r="A27" s="43"/>
      <c r="B27" s="84"/>
      <c r="C27" s="22" t="s">
        <v>79</v>
      </c>
      <c r="D27" s="78" t="s">
        <v>142</v>
      </c>
      <c r="E27" s="46">
        <v>800</v>
      </c>
      <c r="F27" s="46">
        <v>362.11</v>
      </c>
      <c r="G27" s="47">
        <f t="shared" si="1"/>
        <v>0.4526375</v>
      </c>
    </row>
    <row r="28" spans="1:7" s="16" customFormat="1" ht="17.25" customHeight="1">
      <c r="A28" s="43"/>
      <c r="B28" s="84"/>
      <c r="C28" s="22" t="s">
        <v>80</v>
      </c>
      <c r="D28" s="78" t="s">
        <v>143</v>
      </c>
      <c r="E28" s="46">
        <v>92000</v>
      </c>
      <c r="F28" s="46">
        <v>91868.92</v>
      </c>
      <c r="G28" s="47">
        <f t="shared" si="1"/>
        <v>0.9985752173913043</v>
      </c>
    </row>
    <row r="29" spans="1:7" s="16" customFormat="1" ht="18" customHeight="1">
      <c r="A29" s="43"/>
      <c r="B29" s="84"/>
      <c r="C29" s="22" t="s">
        <v>81</v>
      </c>
      <c r="D29" s="75" t="s">
        <v>144</v>
      </c>
      <c r="E29" s="46">
        <v>7000</v>
      </c>
      <c r="F29" s="46">
        <v>5708.2</v>
      </c>
      <c r="G29" s="47">
        <f t="shared" si="1"/>
        <v>0.8154571428571429</v>
      </c>
    </row>
    <row r="30" spans="1:7" s="16" customFormat="1" ht="18" customHeight="1">
      <c r="A30" s="43"/>
      <c r="B30" s="84"/>
      <c r="C30" s="22" t="s">
        <v>10</v>
      </c>
      <c r="D30" s="75" t="s">
        <v>31</v>
      </c>
      <c r="E30" s="46">
        <v>17200</v>
      </c>
      <c r="F30" s="46">
        <v>17157.95</v>
      </c>
      <c r="G30" s="47">
        <f t="shared" si="1"/>
        <v>0.9975552325581396</v>
      </c>
    </row>
    <row r="31" spans="1:7" s="16" customFormat="1" ht="17.25" customHeight="1">
      <c r="A31" s="43"/>
      <c r="B31" s="84"/>
      <c r="C31" s="22" t="s">
        <v>11</v>
      </c>
      <c r="D31" s="75" t="s">
        <v>32</v>
      </c>
      <c r="E31" s="46">
        <v>2950</v>
      </c>
      <c r="F31" s="46">
        <v>2408.66</v>
      </c>
      <c r="G31" s="47">
        <f t="shared" si="1"/>
        <v>0.8164949152542372</v>
      </c>
    </row>
    <row r="32" spans="1:7" s="16" customFormat="1" ht="17.25" customHeight="1">
      <c r="A32" s="22"/>
      <c r="B32" s="84"/>
      <c r="C32" s="22" t="s">
        <v>76</v>
      </c>
      <c r="D32" s="78" t="s">
        <v>141</v>
      </c>
      <c r="E32" s="46">
        <v>18000</v>
      </c>
      <c r="F32" s="46">
        <v>14618.5</v>
      </c>
      <c r="G32" s="47">
        <f t="shared" si="1"/>
        <v>0.8121388888888889</v>
      </c>
    </row>
    <row r="33" spans="1:7" s="16" customFormat="1" ht="18" customHeight="1">
      <c r="A33" s="22"/>
      <c r="B33" s="84"/>
      <c r="C33" s="22" t="s">
        <v>14</v>
      </c>
      <c r="D33" s="81" t="s">
        <v>28</v>
      </c>
      <c r="E33" s="33">
        <v>173500</v>
      </c>
      <c r="F33" s="33">
        <v>173437.76</v>
      </c>
      <c r="G33" s="34">
        <f t="shared" si="1"/>
        <v>0.9996412680115274</v>
      </c>
    </row>
    <row r="34" spans="1:7" s="16" customFormat="1" ht="18" customHeight="1">
      <c r="A34" s="22"/>
      <c r="B34" s="84"/>
      <c r="C34" s="22" t="s">
        <v>21</v>
      </c>
      <c r="D34" s="81" t="s">
        <v>30</v>
      </c>
      <c r="E34" s="33">
        <v>4700</v>
      </c>
      <c r="F34" s="33">
        <v>3322</v>
      </c>
      <c r="G34" s="34">
        <f t="shared" si="1"/>
        <v>0.7068085106382979</v>
      </c>
    </row>
    <row r="35" spans="1:7" s="16" customFormat="1" ht="17.25" customHeight="1">
      <c r="A35" s="22"/>
      <c r="B35" s="84"/>
      <c r="C35" s="22" t="s">
        <v>3</v>
      </c>
      <c r="D35" s="82" t="s">
        <v>7</v>
      </c>
      <c r="E35" s="33">
        <v>39361.6</v>
      </c>
      <c r="F35" s="33">
        <v>31994.01</v>
      </c>
      <c r="G35" s="34">
        <f t="shared" si="1"/>
        <v>0.8128229035405065</v>
      </c>
    </row>
    <row r="36" spans="1:7" s="16" customFormat="1" ht="33.75" customHeight="1">
      <c r="A36" s="22"/>
      <c r="B36" s="84"/>
      <c r="C36" s="22" t="s">
        <v>82</v>
      </c>
      <c r="D36" s="78" t="s">
        <v>145</v>
      </c>
      <c r="E36" s="33">
        <v>3800</v>
      </c>
      <c r="F36" s="33">
        <v>3525.56</v>
      </c>
      <c r="G36" s="34">
        <f t="shared" si="1"/>
        <v>0.927778947368421</v>
      </c>
    </row>
    <row r="37" spans="1:7" s="16" customFormat="1" ht="32.25" customHeight="1">
      <c r="A37" s="22"/>
      <c r="B37" s="84"/>
      <c r="C37" s="22" t="s">
        <v>35</v>
      </c>
      <c r="D37" s="78" t="s">
        <v>41</v>
      </c>
      <c r="E37" s="33">
        <v>1500</v>
      </c>
      <c r="F37" s="33">
        <v>1274.71</v>
      </c>
      <c r="G37" s="34">
        <f t="shared" si="1"/>
        <v>0.8498066666666667</v>
      </c>
    </row>
    <row r="38" spans="1:7" s="16" customFormat="1" ht="17.25" customHeight="1">
      <c r="A38" s="22"/>
      <c r="B38" s="84"/>
      <c r="C38" s="22" t="s">
        <v>36</v>
      </c>
      <c r="D38" s="81" t="s">
        <v>43</v>
      </c>
      <c r="E38" s="33">
        <v>6800</v>
      </c>
      <c r="F38" s="33">
        <v>4097</v>
      </c>
      <c r="G38" s="34">
        <f t="shared" si="1"/>
        <v>0.6025</v>
      </c>
    </row>
    <row r="39" spans="1:7" s="16" customFormat="1" ht="18" customHeight="1">
      <c r="A39" s="22"/>
      <c r="B39" s="84"/>
      <c r="C39" s="22" t="s">
        <v>9</v>
      </c>
      <c r="D39" s="74" t="s">
        <v>26</v>
      </c>
      <c r="E39" s="33">
        <v>3300</v>
      </c>
      <c r="F39" s="33">
        <v>3084.26</v>
      </c>
      <c r="G39" s="34">
        <f t="shared" si="1"/>
        <v>0.9346242424242425</v>
      </c>
    </row>
    <row r="40" spans="1:7" s="16" customFormat="1" ht="18" customHeight="1">
      <c r="A40" s="22"/>
      <c r="B40" s="84"/>
      <c r="C40" s="22" t="s">
        <v>83</v>
      </c>
      <c r="D40" s="78" t="s">
        <v>146</v>
      </c>
      <c r="E40" s="33">
        <v>3218.4</v>
      </c>
      <c r="F40" s="33">
        <v>3218.4</v>
      </c>
      <c r="G40" s="34">
        <f t="shared" si="1"/>
        <v>1</v>
      </c>
    </row>
    <row r="41" spans="1:7" s="16" customFormat="1" ht="18" customHeight="1">
      <c r="A41" s="22"/>
      <c r="B41" s="84"/>
      <c r="C41" s="22" t="s">
        <v>72</v>
      </c>
      <c r="D41" s="78" t="s">
        <v>205</v>
      </c>
      <c r="E41" s="33">
        <v>384492</v>
      </c>
      <c r="F41" s="33">
        <v>364368.97</v>
      </c>
      <c r="G41" s="34">
        <f t="shared" si="1"/>
        <v>0.9476633323970329</v>
      </c>
    </row>
    <row r="42" spans="1:7" s="16" customFormat="1" ht="20.25" customHeight="1">
      <c r="A42" s="22"/>
      <c r="B42" s="84"/>
      <c r="C42" s="22" t="s">
        <v>84</v>
      </c>
      <c r="D42" s="78" t="s">
        <v>216</v>
      </c>
      <c r="E42" s="33">
        <v>8300</v>
      </c>
      <c r="F42" s="33">
        <v>8300</v>
      </c>
      <c r="G42" s="34">
        <f t="shared" si="1"/>
        <v>1</v>
      </c>
    </row>
    <row r="43" spans="1:7" s="16" customFormat="1" ht="17.25" customHeight="1">
      <c r="A43" s="22" t="s">
        <v>12</v>
      </c>
      <c r="B43" s="80"/>
      <c r="C43" s="22"/>
      <c r="D43" s="30" t="s">
        <v>25</v>
      </c>
      <c r="E43" s="33">
        <f>E44</f>
        <v>122000</v>
      </c>
      <c r="F43" s="33">
        <f>F44</f>
        <v>105523.37</v>
      </c>
      <c r="G43" s="34">
        <f t="shared" si="1"/>
        <v>0.8649456557377049</v>
      </c>
    </row>
    <row r="44" spans="1:7" s="16" customFormat="1" ht="15.75" customHeight="1">
      <c r="A44" s="22"/>
      <c r="B44" s="85">
        <v>70005</v>
      </c>
      <c r="C44" s="22"/>
      <c r="D44" s="29" t="s">
        <v>46</v>
      </c>
      <c r="E44" s="33">
        <f>E45+E46+E47+E48+E49</f>
        <v>122000</v>
      </c>
      <c r="F44" s="33">
        <f>F45+F46+F47+F48+F49</f>
        <v>105523.37</v>
      </c>
      <c r="G44" s="34">
        <f t="shared" si="1"/>
        <v>0.8649456557377049</v>
      </c>
    </row>
    <row r="45" spans="1:7" s="16" customFormat="1" ht="18" customHeight="1">
      <c r="A45" s="22"/>
      <c r="B45" s="85"/>
      <c r="C45" s="22" t="s">
        <v>14</v>
      </c>
      <c r="D45" s="81" t="s">
        <v>28</v>
      </c>
      <c r="E45" s="33">
        <v>27000</v>
      </c>
      <c r="F45" s="33">
        <v>16080.07</v>
      </c>
      <c r="G45" s="34">
        <f t="shared" si="1"/>
        <v>0.5955581481481481</v>
      </c>
    </row>
    <row r="46" spans="1:7" s="16" customFormat="1" ht="18" customHeight="1">
      <c r="A46" s="22"/>
      <c r="B46" s="85"/>
      <c r="C46" s="22" t="s">
        <v>21</v>
      </c>
      <c r="D46" s="81" t="s">
        <v>30</v>
      </c>
      <c r="E46" s="33">
        <v>4100</v>
      </c>
      <c r="F46" s="33">
        <v>4060.94</v>
      </c>
      <c r="G46" s="34">
        <f t="shared" si="1"/>
        <v>0.9904731707317074</v>
      </c>
    </row>
    <row r="47" spans="1:7" s="16" customFormat="1" ht="17.25" customHeight="1">
      <c r="A47" s="22"/>
      <c r="B47" s="85"/>
      <c r="C47" s="22" t="s">
        <v>3</v>
      </c>
      <c r="D47" s="82" t="s">
        <v>7</v>
      </c>
      <c r="E47" s="33">
        <v>45900</v>
      </c>
      <c r="F47" s="33">
        <v>45382.36</v>
      </c>
      <c r="G47" s="34">
        <f t="shared" si="1"/>
        <v>0.9887224400871459</v>
      </c>
    </row>
    <row r="48" spans="1:7" s="16" customFormat="1" ht="17.25" customHeight="1">
      <c r="A48" s="22"/>
      <c r="B48" s="85"/>
      <c r="C48" s="22" t="s">
        <v>72</v>
      </c>
      <c r="D48" s="78" t="s">
        <v>205</v>
      </c>
      <c r="E48" s="33">
        <v>5000</v>
      </c>
      <c r="F48" s="33">
        <v>0</v>
      </c>
      <c r="G48" s="34">
        <f t="shared" si="1"/>
        <v>0</v>
      </c>
    </row>
    <row r="49" spans="1:7" s="16" customFormat="1" ht="18.75" customHeight="1">
      <c r="A49" s="22"/>
      <c r="B49" s="85"/>
      <c r="C49" s="22" t="s">
        <v>84</v>
      </c>
      <c r="D49" s="78" t="s">
        <v>216</v>
      </c>
      <c r="E49" s="33">
        <v>40000</v>
      </c>
      <c r="F49" s="33">
        <v>40000</v>
      </c>
      <c r="G49" s="34">
        <f t="shared" si="1"/>
        <v>1</v>
      </c>
    </row>
    <row r="50" spans="1:7" s="16" customFormat="1" ht="18" customHeight="1">
      <c r="A50" s="22" t="s">
        <v>59</v>
      </c>
      <c r="B50" s="85"/>
      <c r="C50" s="22"/>
      <c r="D50" s="30" t="s">
        <v>60</v>
      </c>
      <c r="E50" s="33">
        <f>E51+E53+E55</f>
        <v>56600</v>
      </c>
      <c r="F50" s="33">
        <f>F51+F53+F55</f>
        <v>29770.97</v>
      </c>
      <c r="G50" s="34">
        <f t="shared" si="1"/>
        <v>0.5259888692579505</v>
      </c>
    </row>
    <row r="51" spans="1:7" s="16" customFormat="1" ht="18" customHeight="1">
      <c r="A51" s="22"/>
      <c r="B51" s="85">
        <v>71004</v>
      </c>
      <c r="C51" s="22"/>
      <c r="D51" s="41" t="s">
        <v>170</v>
      </c>
      <c r="E51" s="33">
        <f>E52</f>
        <v>50000</v>
      </c>
      <c r="F51" s="33">
        <f>F52</f>
        <v>27292</v>
      </c>
      <c r="G51" s="34">
        <f t="shared" si="1"/>
        <v>0.54584</v>
      </c>
    </row>
    <row r="52" spans="1:7" s="16" customFormat="1" ht="18" customHeight="1">
      <c r="A52" s="22"/>
      <c r="B52" s="85"/>
      <c r="C52" s="22" t="s">
        <v>76</v>
      </c>
      <c r="D52" s="78" t="s">
        <v>141</v>
      </c>
      <c r="E52" s="33">
        <v>50000</v>
      </c>
      <c r="F52" s="33">
        <v>27292</v>
      </c>
      <c r="G52" s="34">
        <f t="shared" si="1"/>
        <v>0.54584</v>
      </c>
    </row>
    <row r="53" spans="1:7" s="16" customFormat="1" ht="18" customHeight="1">
      <c r="A53" s="22"/>
      <c r="B53" s="85">
        <v>71035</v>
      </c>
      <c r="C53" s="22"/>
      <c r="D53" s="30" t="s">
        <v>61</v>
      </c>
      <c r="E53" s="33">
        <f>E54</f>
        <v>1600</v>
      </c>
      <c r="F53" s="33">
        <f>F54</f>
        <v>1502.97</v>
      </c>
      <c r="G53" s="34">
        <f t="shared" si="1"/>
        <v>0.93935625</v>
      </c>
    </row>
    <row r="54" spans="1:7" s="16" customFormat="1" ht="17.25" customHeight="1">
      <c r="A54" s="22"/>
      <c r="B54" s="85"/>
      <c r="C54" s="22" t="s">
        <v>14</v>
      </c>
      <c r="D54" s="81" t="s">
        <v>28</v>
      </c>
      <c r="E54" s="33">
        <v>1600</v>
      </c>
      <c r="F54" s="33">
        <v>1502.97</v>
      </c>
      <c r="G54" s="34">
        <f t="shared" si="1"/>
        <v>0.93935625</v>
      </c>
    </row>
    <row r="55" spans="1:7" s="16" customFormat="1" ht="18" customHeight="1">
      <c r="A55" s="22"/>
      <c r="B55" s="85">
        <v>71095</v>
      </c>
      <c r="C55" s="22"/>
      <c r="D55" s="42" t="s">
        <v>46</v>
      </c>
      <c r="E55" s="33">
        <f>E56</f>
        <v>5000</v>
      </c>
      <c r="F55" s="33">
        <f>F56</f>
        <v>976</v>
      </c>
      <c r="G55" s="34">
        <f t="shared" si="1"/>
        <v>0.1952</v>
      </c>
    </row>
    <row r="56" spans="1:7" s="16" customFormat="1" ht="18" customHeight="1">
      <c r="A56" s="22"/>
      <c r="B56" s="85"/>
      <c r="C56" s="22" t="s">
        <v>76</v>
      </c>
      <c r="D56" s="78" t="s">
        <v>141</v>
      </c>
      <c r="E56" s="33">
        <v>5000</v>
      </c>
      <c r="F56" s="33">
        <v>976</v>
      </c>
      <c r="G56" s="34">
        <f t="shared" si="1"/>
        <v>0.1952</v>
      </c>
    </row>
    <row r="57" spans="1:7" s="16" customFormat="1" ht="18" customHeight="1">
      <c r="A57" s="21" t="s">
        <v>2</v>
      </c>
      <c r="B57" s="21"/>
      <c r="C57" s="21"/>
      <c r="D57" s="30" t="s">
        <v>13</v>
      </c>
      <c r="E57" s="35">
        <f>E58+E64+E71+E95</f>
        <v>1509289</v>
      </c>
      <c r="F57" s="35">
        <f>F58+F64+F71+F95</f>
        <v>1460441.3600000003</v>
      </c>
      <c r="G57" s="36">
        <f t="shared" si="1"/>
        <v>0.9676353302780318</v>
      </c>
    </row>
    <row r="58" spans="1:7" s="16" customFormat="1" ht="18" customHeight="1">
      <c r="A58" s="21"/>
      <c r="B58" s="21" t="s">
        <v>85</v>
      </c>
      <c r="C58" s="21"/>
      <c r="D58" s="30" t="s">
        <v>171</v>
      </c>
      <c r="E58" s="86">
        <f>E59+E60+E61+E62+E63</f>
        <v>114571</v>
      </c>
      <c r="F58" s="86">
        <f>F59+F60+F61+F62+F63</f>
        <v>114196</v>
      </c>
      <c r="G58" s="36">
        <f t="shared" si="1"/>
        <v>0.9967269204248894</v>
      </c>
    </row>
    <row r="59" spans="1:7" s="16" customFormat="1" ht="17.25" customHeight="1">
      <c r="A59" s="21"/>
      <c r="B59" s="21"/>
      <c r="C59" s="21" t="s">
        <v>80</v>
      </c>
      <c r="D59" s="78" t="s">
        <v>143</v>
      </c>
      <c r="E59" s="86">
        <v>85000</v>
      </c>
      <c r="F59" s="86">
        <v>85000</v>
      </c>
      <c r="G59" s="36">
        <f t="shared" si="1"/>
        <v>1</v>
      </c>
    </row>
    <row r="60" spans="1:7" s="16" customFormat="1" ht="18" customHeight="1">
      <c r="A60" s="21"/>
      <c r="B60" s="21"/>
      <c r="C60" s="21" t="s">
        <v>81</v>
      </c>
      <c r="D60" s="75" t="s">
        <v>144</v>
      </c>
      <c r="E60" s="86">
        <v>7800</v>
      </c>
      <c r="F60" s="86">
        <v>7800</v>
      </c>
      <c r="G60" s="36">
        <f t="shared" si="1"/>
        <v>1</v>
      </c>
    </row>
    <row r="61" spans="1:7" s="16" customFormat="1" ht="18" customHeight="1">
      <c r="A61" s="21"/>
      <c r="B61" s="21"/>
      <c r="C61" s="21" t="s">
        <v>10</v>
      </c>
      <c r="D61" s="75" t="s">
        <v>31</v>
      </c>
      <c r="E61" s="86">
        <v>15900</v>
      </c>
      <c r="F61" s="86">
        <v>15900</v>
      </c>
      <c r="G61" s="36">
        <f t="shared" si="1"/>
        <v>1</v>
      </c>
    </row>
    <row r="62" spans="1:7" s="16" customFormat="1" ht="18" customHeight="1">
      <c r="A62" s="21"/>
      <c r="B62" s="21"/>
      <c r="C62" s="21" t="s">
        <v>11</v>
      </c>
      <c r="D62" s="75" t="s">
        <v>32</v>
      </c>
      <c r="E62" s="86">
        <v>2270</v>
      </c>
      <c r="F62" s="86">
        <v>2270</v>
      </c>
      <c r="G62" s="36">
        <f t="shared" si="1"/>
        <v>1</v>
      </c>
    </row>
    <row r="63" spans="1:7" s="16" customFormat="1" ht="18" customHeight="1">
      <c r="A63" s="21"/>
      <c r="B63" s="21"/>
      <c r="C63" s="21" t="s">
        <v>14</v>
      </c>
      <c r="D63" s="81" t="s">
        <v>28</v>
      </c>
      <c r="E63" s="86">
        <v>3601</v>
      </c>
      <c r="F63" s="86">
        <v>3226</v>
      </c>
      <c r="G63" s="36">
        <f t="shared" si="1"/>
        <v>0.8958622604831991</v>
      </c>
    </row>
    <row r="64" spans="1:7" s="16" customFormat="1" ht="18" customHeight="1">
      <c r="A64" s="21"/>
      <c r="B64" s="21" t="s">
        <v>86</v>
      </c>
      <c r="C64" s="21"/>
      <c r="D64" s="30" t="s">
        <v>172</v>
      </c>
      <c r="E64" s="86">
        <f>E65+E66+E67+E68+E69+E70</f>
        <v>103500</v>
      </c>
      <c r="F64" s="86">
        <f>F65+F66+F67+F68+F69+F70</f>
        <v>98854.12999999999</v>
      </c>
      <c r="G64" s="36">
        <f t="shared" si="1"/>
        <v>0.9551123671497583</v>
      </c>
    </row>
    <row r="65" spans="1:7" s="16" customFormat="1" ht="18" customHeight="1">
      <c r="A65" s="21"/>
      <c r="B65" s="21"/>
      <c r="C65" s="21" t="s">
        <v>87</v>
      </c>
      <c r="D65" s="78" t="s">
        <v>149</v>
      </c>
      <c r="E65" s="86">
        <v>89500</v>
      </c>
      <c r="F65" s="86">
        <v>89283</v>
      </c>
      <c r="G65" s="36">
        <f t="shared" si="1"/>
        <v>0.9975754189944134</v>
      </c>
    </row>
    <row r="66" spans="1:7" s="16" customFormat="1" ht="18" customHeight="1">
      <c r="A66" s="21"/>
      <c r="B66" s="21"/>
      <c r="C66" s="21" t="s">
        <v>14</v>
      </c>
      <c r="D66" s="81" t="s">
        <v>28</v>
      </c>
      <c r="E66" s="86">
        <v>6500</v>
      </c>
      <c r="F66" s="86">
        <v>4655.23</v>
      </c>
      <c r="G66" s="36">
        <f t="shared" si="1"/>
        <v>0.7161892307692307</v>
      </c>
    </row>
    <row r="67" spans="1:7" s="16" customFormat="1" ht="18" customHeight="1">
      <c r="A67" s="21"/>
      <c r="B67" s="21"/>
      <c r="C67" s="21" t="s">
        <v>3</v>
      </c>
      <c r="D67" s="82" t="s">
        <v>7</v>
      </c>
      <c r="E67" s="86">
        <v>1500</v>
      </c>
      <c r="F67" s="86">
        <v>1067.9</v>
      </c>
      <c r="G67" s="36">
        <f t="shared" si="1"/>
        <v>0.7119333333333334</v>
      </c>
    </row>
    <row r="68" spans="1:7" s="16" customFormat="1" ht="18" customHeight="1">
      <c r="A68" s="21"/>
      <c r="B68" s="21"/>
      <c r="C68" s="21" t="s">
        <v>36</v>
      </c>
      <c r="D68" s="81" t="s">
        <v>43</v>
      </c>
      <c r="E68" s="86">
        <v>1500</v>
      </c>
      <c r="F68" s="86">
        <v>698.25</v>
      </c>
      <c r="G68" s="36">
        <f t="shared" si="1"/>
        <v>0.4655</v>
      </c>
    </row>
    <row r="69" spans="1:7" s="16" customFormat="1" ht="33.75" customHeight="1">
      <c r="A69" s="21"/>
      <c r="B69" s="21"/>
      <c r="C69" s="21" t="s">
        <v>40</v>
      </c>
      <c r="D69" s="78" t="s">
        <v>206</v>
      </c>
      <c r="E69" s="86">
        <v>1500</v>
      </c>
      <c r="F69" s="86">
        <v>1149.75</v>
      </c>
      <c r="G69" s="36">
        <f t="shared" si="1"/>
        <v>0.7665</v>
      </c>
    </row>
    <row r="70" spans="1:7" s="16" customFormat="1" ht="32.25" customHeight="1">
      <c r="A70" s="21"/>
      <c r="B70" s="21"/>
      <c r="C70" s="21" t="s">
        <v>57</v>
      </c>
      <c r="D70" s="81" t="s">
        <v>208</v>
      </c>
      <c r="E70" s="86">
        <v>3000</v>
      </c>
      <c r="F70" s="86">
        <v>2000</v>
      </c>
      <c r="G70" s="36">
        <f aca="true" t="shared" si="2" ref="G70:G80">F70/E70</f>
        <v>0.6666666666666666</v>
      </c>
    </row>
    <row r="71" spans="1:8" s="16" customFormat="1" ht="18" customHeight="1">
      <c r="A71" s="21"/>
      <c r="B71" s="21" t="s">
        <v>4</v>
      </c>
      <c r="C71" s="21"/>
      <c r="D71" s="30" t="s">
        <v>47</v>
      </c>
      <c r="E71" s="37">
        <f>E72+E73+E74+E75+E76+E77+E78+E79+E80+E81+E82+E83+E84+E85+E86+E87+E88+E89+E90+E91+E92+E93+E94</f>
        <v>1255718</v>
      </c>
      <c r="F71" s="37">
        <f>F72+F73+F74+F75+F76+F77+F78+F79+F80+F81+F82+F83+F84+F85+F86+F87+F88+F89+F90+F91+F92+F93+F94</f>
        <v>1212860.7900000003</v>
      </c>
      <c r="G71" s="36">
        <f t="shared" si="2"/>
        <v>0.9658703546496906</v>
      </c>
      <c r="H71" s="17"/>
    </row>
    <row r="72" spans="1:8" s="16" customFormat="1" ht="18" customHeight="1">
      <c r="A72" s="21"/>
      <c r="B72" s="83"/>
      <c r="C72" s="21" t="s">
        <v>79</v>
      </c>
      <c r="D72" s="78" t="s">
        <v>142</v>
      </c>
      <c r="E72" s="37">
        <v>1000</v>
      </c>
      <c r="F72" s="37">
        <v>455.97</v>
      </c>
      <c r="G72" s="36">
        <f t="shared" si="2"/>
        <v>0.45597000000000004</v>
      </c>
      <c r="H72" s="17"/>
    </row>
    <row r="73" spans="1:8" s="16" customFormat="1" ht="17.25" customHeight="1">
      <c r="A73" s="21"/>
      <c r="B73" s="83"/>
      <c r="C73" s="21" t="s">
        <v>80</v>
      </c>
      <c r="D73" s="78" t="s">
        <v>143</v>
      </c>
      <c r="E73" s="37">
        <v>577700</v>
      </c>
      <c r="F73" s="37">
        <v>577572.41</v>
      </c>
      <c r="G73" s="36">
        <f t="shared" si="2"/>
        <v>0.9997791414228839</v>
      </c>
      <c r="H73" s="17"/>
    </row>
    <row r="74" spans="1:8" s="16" customFormat="1" ht="18" customHeight="1">
      <c r="A74" s="21"/>
      <c r="B74" s="83"/>
      <c r="C74" s="21" t="s">
        <v>81</v>
      </c>
      <c r="D74" s="75" t="s">
        <v>144</v>
      </c>
      <c r="E74" s="37">
        <v>40800</v>
      </c>
      <c r="F74" s="37">
        <v>40750.5</v>
      </c>
      <c r="G74" s="36">
        <f t="shared" si="2"/>
        <v>0.9987867647058823</v>
      </c>
      <c r="H74" s="17"/>
    </row>
    <row r="75" spans="1:8" s="16" customFormat="1" ht="18" customHeight="1">
      <c r="A75" s="21"/>
      <c r="B75" s="83"/>
      <c r="C75" s="21" t="s">
        <v>10</v>
      </c>
      <c r="D75" s="75" t="s">
        <v>31</v>
      </c>
      <c r="E75" s="37">
        <v>104000</v>
      </c>
      <c r="F75" s="37">
        <v>103466.24</v>
      </c>
      <c r="G75" s="36">
        <f t="shared" si="2"/>
        <v>0.9948676923076923</v>
      </c>
      <c r="H75" s="17"/>
    </row>
    <row r="76" spans="1:8" s="16" customFormat="1" ht="18" customHeight="1">
      <c r="A76" s="21"/>
      <c r="B76" s="83"/>
      <c r="C76" s="21" t="s">
        <v>11</v>
      </c>
      <c r="D76" s="75" t="s">
        <v>32</v>
      </c>
      <c r="E76" s="37">
        <v>14900</v>
      </c>
      <c r="F76" s="37">
        <v>14815.29</v>
      </c>
      <c r="G76" s="36">
        <f t="shared" si="2"/>
        <v>0.9943147651006712</v>
      </c>
      <c r="H76" s="17"/>
    </row>
    <row r="77" spans="1:8" s="16" customFormat="1" ht="18" customHeight="1">
      <c r="A77" s="21"/>
      <c r="B77" s="83"/>
      <c r="C77" s="21" t="s">
        <v>76</v>
      </c>
      <c r="D77" s="78" t="s">
        <v>141</v>
      </c>
      <c r="E77" s="37">
        <v>130000</v>
      </c>
      <c r="F77" s="37">
        <v>129183.78</v>
      </c>
      <c r="G77" s="36">
        <f t="shared" si="2"/>
        <v>0.9937213846153846</v>
      </c>
      <c r="H77" s="17"/>
    </row>
    <row r="78" spans="1:8" s="16" customFormat="1" ht="18" customHeight="1">
      <c r="A78" s="21"/>
      <c r="B78" s="83"/>
      <c r="C78" s="21" t="s">
        <v>14</v>
      </c>
      <c r="D78" s="81" t="s">
        <v>28</v>
      </c>
      <c r="E78" s="37">
        <v>81000</v>
      </c>
      <c r="F78" s="37">
        <v>77053.18</v>
      </c>
      <c r="G78" s="36">
        <f t="shared" si="2"/>
        <v>0.9512738271604937</v>
      </c>
      <c r="H78" s="17"/>
    </row>
    <row r="79" spans="1:8" s="16" customFormat="1" ht="18" customHeight="1">
      <c r="A79" s="21"/>
      <c r="B79" s="83"/>
      <c r="C79" s="21" t="s">
        <v>21</v>
      </c>
      <c r="D79" s="78" t="s">
        <v>30</v>
      </c>
      <c r="E79" s="37">
        <v>16000</v>
      </c>
      <c r="F79" s="37">
        <v>14556.67</v>
      </c>
      <c r="G79" s="36">
        <f t="shared" si="2"/>
        <v>0.909791875</v>
      </c>
      <c r="H79" s="17"/>
    </row>
    <row r="80" spans="1:8" s="16" customFormat="1" ht="18" customHeight="1">
      <c r="A80" s="21"/>
      <c r="B80" s="83"/>
      <c r="C80" s="21" t="s">
        <v>17</v>
      </c>
      <c r="D80" s="78" t="s">
        <v>27</v>
      </c>
      <c r="E80" s="37">
        <v>1000</v>
      </c>
      <c r="F80" s="37">
        <v>61</v>
      </c>
      <c r="G80" s="36">
        <f t="shared" si="2"/>
        <v>0.061</v>
      </c>
      <c r="H80" s="17"/>
    </row>
    <row r="81" spans="1:8" s="16" customFormat="1" ht="18" customHeight="1">
      <c r="A81" s="21"/>
      <c r="B81" s="83"/>
      <c r="C81" s="21" t="s">
        <v>3</v>
      </c>
      <c r="D81" s="82" t="s">
        <v>7</v>
      </c>
      <c r="E81" s="38">
        <v>77900</v>
      </c>
      <c r="F81" s="37">
        <v>76979.31</v>
      </c>
      <c r="G81" s="36">
        <f>(F81/E81)</f>
        <v>0.9881811296534018</v>
      </c>
      <c r="H81" s="17"/>
    </row>
    <row r="82" spans="1:8" s="16" customFormat="1" ht="17.25" customHeight="1">
      <c r="A82" s="21"/>
      <c r="B82" s="83"/>
      <c r="C82" s="21" t="s">
        <v>18</v>
      </c>
      <c r="D82" s="78" t="s">
        <v>29</v>
      </c>
      <c r="E82" s="38">
        <v>8200</v>
      </c>
      <c r="F82" s="37">
        <v>8031.92</v>
      </c>
      <c r="G82" s="36">
        <f aca="true" t="shared" si="3" ref="G82:G89">F82/E82</f>
        <v>0.9795024390243903</v>
      </c>
      <c r="H82" s="17"/>
    </row>
    <row r="83" spans="1:8" s="16" customFormat="1" ht="33.75" customHeight="1">
      <c r="A83" s="21"/>
      <c r="B83" s="83"/>
      <c r="C83" s="21" t="s">
        <v>82</v>
      </c>
      <c r="D83" s="78" t="s">
        <v>145</v>
      </c>
      <c r="E83" s="38">
        <v>37000</v>
      </c>
      <c r="F83" s="37">
        <v>28446.97</v>
      </c>
      <c r="G83" s="36">
        <f t="shared" si="3"/>
        <v>0.768837027027027</v>
      </c>
      <c r="H83" s="17"/>
    </row>
    <row r="84" spans="1:8" s="16" customFormat="1" ht="34.5" customHeight="1">
      <c r="A84" s="21"/>
      <c r="B84" s="83"/>
      <c r="C84" s="21" t="s">
        <v>35</v>
      </c>
      <c r="D84" s="78" t="s">
        <v>41</v>
      </c>
      <c r="E84" s="38">
        <v>22000</v>
      </c>
      <c r="F84" s="37">
        <v>11154.12</v>
      </c>
      <c r="G84" s="36">
        <f t="shared" si="3"/>
        <v>0.5070054545454545</v>
      </c>
      <c r="H84" s="17"/>
    </row>
    <row r="85" spans="1:8" s="16" customFormat="1" ht="18" customHeight="1">
      <c r="A85" s="21"/>
      <c r="B85" s="83"/>
      <c r="C85" s="21" t="s">
        <v>36</v>
      </c>
      <c r="D85" s="81" t="s">
        <v>43</v>
      </c>
      <c r="E85" s="38">
        <v>37000</v>
      </c>
      <c r="F85" s="37">
        <v>34187.77</v>
      </c>
      <c r="G85" s="36">
        <f t="shared" si="3"/>
        <v>0.9239937837837837</v>
      </c>
      <c r="H85" s="17"/>
    </row>
    <row r="86" spans="1:8" s="16" customFormat="1" ht="18" customHeight="1">
      <c r="A86" s="21"/>
      <c r="B86" s="83"/>
      <c r="C86" s="21" t="s">
        <v>9</v>
      </c>
      <c r="D86" s="74" t="s">
        <v>26</v>
      </c>
      <c r="E86" s="38">
        <v>10000</v>
      </c>
      <c r="F86" s="37">
        <v>10000</v>
      </c>
      <c r="G86" s="36">
        <f t="shared" si="3"/>
        <v>1</v>
      </c>
      <c r="H86" s="17"/>
    </row>
    <row r="87" spans="1:8" s="16" customFormat="1" ht="18" customHeight="1">
      <c r="A87" s="21"/>
      <c r="B87" s="83"/>
      <c r="C87" s="21" t="s">
        <v>83</v>
      </c>
      <c r="D87" s="75" t="s">
        <v>144</v>
      </c>
      <c r="E87" s="38">
        <v>18435.5</v>
      </c>
      <c r="F87" s="37">
        <v>18435.5</v>
      </c>
      <c r="G87" s="36">
        <f t="shared" si="3"/>
        <v>1</v>
      </c>
      <c r="H87" s="17"/>
    </row>
    <row r="88" spans="1:8" s="16" customFormat="1" ht="34.5" customHeight="1">
      <c r="A88" s="21"/>
      <c r="B88" s="83"/>
      <c r="C88" s="21" t="s">
        <v>88</v>
      </c>
      <c r="D88" s="78" t="s">
        <v>152</v>
      </c>
      <c r="E88" s="38">
        <v>2700</v>
      </c>
      <c r="F88" s="37">
        <v>2700</v>
      </c>
      <c r="G88" s="36">
        <f t="shared" si="3"/>
        <v>1</v>
      </c>
      <c r="H88" s="17"/>
    </row>
    <row r="89" spans="1:8" s="16" customFormat="1" ht="35.25" customHeight="1">
      <c r="A89" s="21"/>
      <c r="B89" s="83"/>
      <c r="C89" s="21" t="s">
        <v>40</v>
      </c>
      <c r="D89" s="78" t="s">
        <v>151</v>
      </c>
      <c r="E89" s="38">
        <v>15000</v>
      </c>
      <c r="F89" s="37">
        <v>11955</v>
      </c>
      <c r="G89" s="36">
        <f t="shared" si="3"/>
        <v>0.797</v>
      </c>
      <c r="H89" s="17"/>
    </row>
    <row r="90" spans="1:8" s="16" customFormat="1" ht="35.25" customHeight="1">
      <c r="A90" s="21"/>
      <c r="B90" s="83"/>
      <c r="C90" s="21" t="s">
        <v>57</v>
      </c>
      <c r="D90" s="81" t="s">
        <v>208</v>
      </c>
      <c r="E90" s="38">
        <v>3582.5</v>
      </c>
      <c r="F90" s="37">
        <v>1418.44</v>
      </c>
      <c r="G90" s="36">
        <f>(F90/E90)</f>
        <v>0.3959357990230286</v>
      </c>
      <c r="H90" s="17"/>
    </row>
    <row r="91" spans="1:8" s="16" customFormat="1" ht="34.5" customHeight="1">
      <c r="A91" s="21"/>
      <c r="B91" s="83"/>
      <c r="C91" s="21" t="s">
        <v>37</v>
      </c>
      <c r="D91" s="81" t="s">
        <v>42</v>
      </c>
      <c r="E91" s="38">
        <v>19500</v>
      </c>
      <c r="F91" s="37">
        <v>18463.84</v>
      </c>
      <c r="G91" s="36">
        <f>(F91/E91)</f>
        <v>0.9468635897435898</v>
      </c>
      <c r="H91" s="17"/>
    </row>
    <row r="92" spans="1:8" s="16" customFormat="1" ht="18" customHeight="1">
      <c r="A92" s="21"/>
      <c r="B92" s="83"/>
      <c r="C92" s="21" t="s">
        <v>72</v>
      </c>
      <c r="D92" s="78" t="s">
        <v>147</v>
      </c>
      <c r="E92" s="38">
        <v>10000</v>
      </c>
      <c r="F92" s="37">
        <v>9572.88</v>
      </c>
      <c r="G92" s="36">
        <f>F92/E92</f>
        <v>0.9572879999999999</v>
      </c>
      <c r="H92" s="17"/>
    </row>
    <row r="93" spans="1:8" s="16" customFormat="1" ht="18" customHeight="1">
      <c r="A93" s="21"/>
      <c r="B93" s="83"/>
      <c r="C93" s="21" t="s">
        <v>84</v>
      </c>
      <c r="D93" s="78" t="s">
        <v>216</v>
      </c>
      <c r="E93" s="38">
        <v>7000</v>
      </c>
      <c r="F93" s="37">
        <v>2600</v>
      </c>
      <c r="G93" s="36">
        <f aca="true" t="shared" si="4" ref="G93:G109">F93/E93</f>
        <v>0.37142857142857144</v>
      </c>
      <c r="H93" s="17"/>
    </row>
    <row r="94" spans="1:8" s="16" customFormat="1" ht="48.75" customHeight="1">
      <c r="A94" s="21"/>
      <c r="B94" s="83"/>
      <c r="C94" s="21" t="s">
        <v>89</v>
      </c>
      <c r="D94" s="78" t="s">
        <v>153</v>
      </c>
      <c r="E94" s="38">
        <v>21000</v>
      </c>
      <c r="F94" s="37">
        <v>21000</v>
      </c>
      <c r="G94" s="36">
        <f t="shared" si="4"/>
        <v>1</v>
      </c>
      <c r="H94" s="17"/>
    </row>
    <row r="95" spans="1:8" s="16" customFormat="1" ht="18" customHeight="1">
      <c r="A95" s="21"/>
      <c r="B95" s="83" t="s">
        <v>90</v>
      </c>
      <c r="C95" s="21"/>
      <c r="D95" s="30" t="s">
        <v>46</v>
      </c>
      <c r="E95" s="38">
        <f>E96+E97+E98</f>
        <v>35500</v>
      </c>
      <c r="F95" s="37">
        <f>F96+F97+F98</f>
        <v>34530.44</v>
      </c>
      <c r="G95" s="36">
        <f t="shared" si="4"/>
        <v>0.9726884507042254</v>
      </c>
      <c r="H95" s="17"/>
    </row>
    <row r="96" spans="1:8" s="16" customFormat="1" ht="18" customHeight="1">
      <c r="A96" s="21"/>
      <c r="B96" s="83"/>
      <c r="C96" s="21" t="s">
        <v>87</v>
      </c>
      <c r="D96" s="78" t="s">
        <v>149</v>
      </c>
      <c r="E96" s="38">
        <v>14500</v>
      </c>
      <c r="F96" s="37">
        <v>13920</v>
      </c>
      <c r="G96" s="36">
        <f t="shared" si="4"/>
        <v>0.96</v>
      </c>
      <c r="H96" s="17"/>
    </row>
    <row r="97" spans="1:8" s="16" customFormat="1" ht="17.25" customHeight="1">
      <c r="A97" s="21"/>
      <c r="B97" s="83"/>
      <c r="C97" s="21" t="s">
        <v>14</v>
      </c>
      <c r="D97" s="81" t="s">
        <v>28</v>
      </c>
      <c r="E97" s="38">
        <v>18000</v>
      </c>
      <c r="F97" s="37">
        <v>17903.45</v>
      </c>
      <c r="G97" s="36">
        <f t="shared" si="4"/>
        <v>0.9946361111111112</v>
      </c>
      <c r="H97" s="17"/>
    </row>
    <row r="98" spans="1:8" s="16" customFormat="1" ht="17.25" customHeight="1">
      <c r="A98" s="21"/>
      <c r="B98" s="83"/>
      <c r="C98" s="21" t="s">
        <v>3</v>
      </c>
      <c r="D98" s="82" t="s">
        <v>7</v>
      </c>
      <c r="E98" s="38">
        <v>3000</v>
      </c>
      <c r="F98" s="37">
        <v>2706.99</v>
      </c>
      <c r="G98" s="36">
        <f t="shared" si="4"/>
        <v>0.90233</v>
      </c>
      <c r="H98" s="17"/>
    </row>
    <row r="99" spans="1:8" s="16" customFormat="1" ht="48.75" customHeight="1">
      <c r="A99" s="21" t="s">
        <v>91</v>
      </c>
      <c r="B99" s="83"/>
      <c r="C99" s="21"/>
      <c r="D99" s="41" t="s">
        <v>173</v>
      </c>
      <c r="E99" s="38">
        <f>E100+E103</f>
        <v>18194</v>
      </c>
      <c r="F99" s="37">
        <f>F100+F103</f>
        <v>18194</v>
      </c>
      <c r="G99" s="36">
        <f t="shared" si="4"/>
        <v>1</v>
      </c>
      <c r="H99" s="17"/>
    </row>
    <row r="100" spans="1:8" s="16" customFormat="1" ht="34.5" customHeight="1">
      <c r="A100" s="21"/>
      <c r="B100" s="83" t="s">
        <v>92</v>
      </c>
      <c r="C100" s="21"/>
      <c r="D100" s="41" t="s">
        <v>174</v>
      </c>
      <c r="E100" s="38">
        <f>E101+E102</f>
        <v>979</v>
      </c>
      <c r="F100" s="37">
        <f>F101+F102</f>
        <v>979</v>
      </c>
      <c r="G100" s="36">
        <f t="shared" si="4"/>
        <v>1</v>
      </c>
      <c r="H100" s="17"/>
    </row>
    <row r="101" spans="1:8" s="16" customFormat="1" ht="17.25" customHeight="1">
      <c r="A101" s="21"/>
      <c r="B101" s="83"/>
      <c r="C101" s="21" t="s">
        <v>14</v>
      </c>
      <c r="D101" s="81" t="s">
        <v>28</v>
      </c>
      <c r="E101" s="38">
        <v>800</v>
      </c>
      <c r="F101" s="37">
        <v>800</v>
      </c>
      <c r="G101" s="36">
        <f t="shared" si="4"/>
        <v>1</v>
      </c>
      <c r="H101" s="17"/>
    </row>
    <row r="102" spans="1:8" s="16" customFormat="1" ht="18" customHeight="1">
      <c r="A102" s="21"/>
      <c r="B102" s="83"/>
      <c r="C102" s="21" t="s">
        <v>3</v>
      </c>
      <c r="D102" s="82" t="s">
        <v>7</v>
      </c>
      <c r="E102" s="38">
        <v>179</v>
      </c>
      <c r="F102" s="37">
        <v>179</v>
      </c>
      <c r="G102" s="36">
        <f t="shared" si="4"/>
        <v>1</v>
      </c>
      <c r="H102" s="17"/>
    </row>
    <row r="103" spans="1:8" s="16" customFormat="1" ht="17.25" customHeight="1">
      <c r="A103" s="21"/>
      <c r="B103" s="83" t="s">
        <v>93</v>
      </c>
      <c r="C103" s="21"/>
      <c r="D103" s="41" t="s">
        <v>175</v>
      </c>
      <c r="E103" s="38">
        <f>E104+E105+E106+E107+E108+E109</f>
        <v>17215</v>
      </c>
      <c r="F103" s="37">
        <f>F104+F105+F106+F107+F108+F109</f>
        <v>17215</v>
      </c>
      <c r="G103" s="36">
        <f t="shared" si="4"/>
        <v>1</v>
      </c>
      <c r="H103" s="17"/>
    </row>
    <row r="104" spans="1:8" s="16" customFormat="1" ht="17.25" customHeight="1">
      <c r="A104" s="21"/>
      <c r="B104" s="83"/>
      <c r="C104" s="21" t="s">
        <v>87</v>
      </c>
      <c r="D104" s="78" t="s">
        <v>149</v>
      </c>
      <c r="E104" s="38">
        <v>7920</v>
      </c>
      <c r="F104" s="37">
        <v>7920</v>
      </c>
      <c r="G104" s="36">
        <f t="shared" si="4"/>
        <v>1</v>
      </c>
      <c r="H104" s="17"/>
    </row>
    <row r="105" spans="1:8" s="16" customFormat="1" ht="17.25" customHeight="1">
      <c r="A105" s="21"/>
      <c r="B105" s="83"/>
      <c r="C105" s="21" t="s">
        <v>10</v>
      </c>
      <c r="D105" s="75" t="s">
        <v>31</v>
      </c>
      <c r="E105" s="38">
        <v>668.69</v>
      </c>
      <c r="F105" s="37">
        <v>668.69</v>
      </c>
      <c r="G105" s="36">
        <f t="shared" si="4"/>
        <v>1</v>
      </c>
      <c r="H105" s="17"/>
    </row>
    <row r="106" spans="1:8" s="16" customFormat="1" ht="17.25" customHeight="1">
      <c r="A106" s="21"/>
      <c r="B106" s="83"/>
      <c r="C106" s="21" t="s">
        <v>11</v>
      </c>
      <c r="D106" s="75" t="s">
        <v>32</v>
      </c>
      <c r="E106" s="38">
        <v>95.32</v>
      </c>
      <c r="F106" s="37">
        <v>95.32</v>
      </c>
      <c r="G106" s="36">
        <f t="shared" si="4"/>
        <v>1</v>
      </c>
      <c r="H106" s="17"/>
    </row>
    <row r="107" spans="1:8" s="16" customFormat="1" ht="18" customHeight="1">
      <c r="A107" s="21"/>
      <c r="B107" s="83"/>
      <c r="C107" s="21" t="s">
        <v>76</v>
      </c>
      <c r="D107" s="78" t="s">
        <v>141</v>
      </c>
      <c r="E107" s="38">
        <v>4680</v>
      </c>
      <c r="F107" s="37">
        <v>4680</v>
      </c>
      <c r="G107" s="36">
        <f t="shared" si="4"/>
        <v>1</v>
      </c>
      <c r="H107" s="17"/>
    </row>
    <row r="108" spans="1:8" s="16" customFormat="1" ht="17.25" customHeight="1">
      <c r="A108" s="21"/>
      <c r="B108" s="83"/>
      <c r="C108" s="21" t="s">
        <v>14</v>
      </c>
      <c r="D108" s="81" t="s">
        <v>28</v>
      </c>
      <c r="E108" s="38">
        <v>2897.68</v>
      </c>
      <c r="F108" s="37">
        <v>2897.68</v>
      </c>
      <c r="G108" s="36">
        <f t="shared" si="4"/>
        <v>1</v>
      </c>
      <c r="H108" s="17"/>
    </row>
    <row r="109" spans="1:8" s="16" customFormat="1" ht="17.25" customHeight="1">
      <c r="A109" s="21"/>
      <c r="B109" s="83"/>
      <c r="C109" s="21" t="s">
        <v>36</v>
      </c>
      <c r="D109" s="81" t="s">
        <v>43</v>
      </c>
      <c r="E109" s="38">
        <v>953.31</v>
      </c>
      <c r="F109" s="37">
        <v>953.31</v>
      </c>
      <c r="G109" s="36">
        <f t="shared" si="4"/>
        <v>1</v>
      </c>
      <c r="H109" s="17"/>
    </row>
    <row r="110" spans="1:8" s="16" customFormat="1" ht="33.75" customHeight="1">
      <c r="A110" s="21" t="s">
        <v>19</v>
      </c>
      <c r="B110" s="83"/>
      <c r="C110" s="21"/>
      <c r="D110" s="30" t="s">
        <v>24</v>
      </c>
      <c r="E110" s="38">
        <f>E111+E122</f>
        <v>806550</v>
      </c>
      <c r="F110" s="37">
        <f>F111+F122</f>
        <v>798087.27</v>
      </c>
      <c r="G110" s="36">
        <f aca="true" t="shared" si="5" ref="G110:G115">F110/E110</f>
        <v>0.989507494885624</v>
      </c>
      <c r="H110" s="17"/>
    </row>
    <row r="111" spans="1:8" s="16" customFormat="1" ht="18" customHeight="1">
      <c r="A111" s="21"/>
      <c r="B111" s="83" t="s">
        <v>20</v>
      </c>
      <c r="C111" s="21"/>
      <c r="D111" s="30" t="s">
        <v>48</v>
      </c>
      <c r="E111" s="38">
        <f>E112+E113+E114+E115+E116+E117+E118+E119+E120+E121</f>
        <v>806250</v>
      </c>
      <c r="F111" s="37">
        <f>F112+F113+F114+F115+F116+F117+F118+F119+F120+F121</f>
        <v>797787.27</v>
      </c>
      <c r="G111" s="36">
        <f t="shared" si="5"/>
        <v>0.9895035906976745</v>
      </c>
      <c r="H111" s="17"/>
    </row>
    <row r="112" spans="1:8" s="16" customFormat="1" ht="62.25" customHeight="1">
      <c r="A112" s="21"/>
      <c r="B112" s="83"/>
      <c r="C112" s="21" t="s">
        <v>94</v>
      </c>
      <c r="D112" s="75" t="s">
        <v>154</v>
      </c>
      <c r="E112" s="38">
        <v>2500</v>
      </c>
      <c r="F112" s="37">
        <v>2200.68</v>
      </c>
      <c r="G112" s="36">
        <f t="shared" si="5"/>
        <v>0.8802719999999999</v>
      </c>
      <c r="H112" s="17"/>
    </row>
    <row r="113" spans="1:8" s="16" customFormat="1" ht="18" customHeight="1">
      <c r="A113" s="21"/>
      <c r="B113" s="83"/>
      <c r="C113" s="21" t="s">
        <v>87</v>
      </c>
      <c r="D113" s="78" t="s">
        <v>149</v>
      </c>
      <c r="E113" s="38">
        <v>15500</v>
      </c>
      <c r="F113" s="37">
        <v>14350</v>
      </c>
      <c r="G113" s="36">
        <f t="shared" si="5"/>
        <v>0.9258064516129032</v>
      </c>
      <c r="H113" s="17"/>
    </row>
    <row r="114" spans="1:8" s="16" customFormat="1" ht="18" customHeight="1">
      <c r="A114" s="21"/>
      <c r="B114" s="83"/>
      <c r="C114" s="21" t="s">
        <v>10</v>
      </c>
      <c r="D114" s="75" t="s">
        <v>31</v>
      </c>
      <c r="E114" s="38">
        <v>150</v>
      </c>
      <c r="F114" s="37">
        <v>142.68</v>
      </c>
      <c r="G114" s="36">
        <f t="shared" si="5"/>
        <v>0.9512</v>
      </c>
      <c r="H114" s="17"/>
    </row>
    <row r="115" spans="1:8" s="16" customFormat="1" ht="18" customHeight="1">
      <c r="A115" s="21"/>
      <c r="B115" s="83"/>
      <c r="C115" s="21" t="s">
        <v>76</v>
      </c>
      <c r="D115" s="78" t="s">
        <v>141</v>
      </c>
      <c r="E115" s="38">
        <v>4000</v>
      </c>
      <c r="F115" s="37">
        <v>2624</v>
      </c>
      <c r="G115" s="36">
        <f t="shared" si="5"/>
        <v>0.656</v>
      </c>
      <c r="H115" s="17"/>
    </row>
    <row r="116" spans="1:8" s="16" customFormat="1" ht="18" customHeight="1">
      <c r="A116" s="21"/>
      <c r="B116" s="83"/>
      <c r="C116" s="21" t="s">
        <v>14</v>
      </c>
      <c r="D116" s="81" t="s">
        <v>28</v>
      </c>
      <c r="E116" s="38">
        <v>102200</v>
      </c>
      <c r="F116" s="37">
        <v>102105.92</v>
      </c>
      <c r="G116" s="36">
        <f>(F116/E116)</f>
        <v>0.9990794520547945</v>
      </c>
      <c r="H116" s="17"/>
    </row>
    <row r="117" spans="1:8" s="16" customFormat="1" ht="18" customHeight="1">
      <c r="A117" s="21"/>
      <c r="B117" s="83"/>
      <c r="C117" s="21" t="s">
        <v>21</v>
      </c>
      <c r="D117" s="78" t="s">
        <v>30</v>
      </c>
      <c r="E117" s="38">
        <v>13500</v>
      </c>
      <c r="F117" s="37">
        <v>11778.43</v>
      </c>
      <c r="G117" s="36">
        <f>F117/E117</f>
        <v>0.8724762962962963</v>
      </c>
      <c r="H117" s="17"/>
    </row>
    <row r="118" spans="1:8" s="16" customFormat="1" ht="18" customHeight="1">
      <c r="A118" s="21"/>
      <c r="B118" s="83"/>
      <c r="C118" s="21" t="s">
        <v>3</v>
      </c>
      <c r="D118" s="82" t="s">
        <v>7</v>
      </c>
      <c r="E118" s="38">
        <v>17800</v>
      </c>
      <c r="F118" s="37">
        <v>15126.63</v>
      </c>
      <c r="G118" s="36">
        <f>(F118/E118)</f>
        <v>0.8498106741573034</v>
      </c>
      <c r="H118" s="17"/>
    </row>
    <row r="119" spans="1:8" s="16" customFormat="1" ht="17.25" customHeight="1">
      <c r="A119" s="21"/>
      <c r="B119" s="83"/>
      <c r="C119" s="21" t="s">
        <v>9</v>
      </c>
      <c r="D119" s="74" t="s">
        <v>26</v>
      </c>
      <c r="E119" s="37">
        <v>20000</v>
      </c>
      <c r="F119" s="37">
        <v>18870</v>
      </c>
      <c r="G119" s="36">
        <f aca="true" t="shared" si="6" ref="G119:G131">F119/E119</f>
        <v>0.9435</v>
      </c>
      <c r="H119" s="17"/>
    </row>
    <row r="120" spans="1:8" s="16" customFormat="1" ht="17.25" customHeight="1">
      <c r="A120" s="21"/>
      <c r="B120" s="83"/>
      <c r="C120" s="21" t="s">
        <v>72</v>
      </c>
      <c r="D120" s="78" t="s">
        <v>205</v>
      </c>
      <c r="E120" s="37">
        <v>607900</v>
      </c>
      <c r="F120" s="37">
        <v>607888.93</v>
      </c>
      <c r="G120" s="36">
        <f t="shared" si="6"/>
        <v>0.9999817897680541</v>
      </c>
      <c r="H120" s="17"/>
    </row>
    <row r="121" spans="1:8" s="16" customFormat="1" ht="33" customHeight="1">
      <c r="A121" s="21"/>
      <c r="B121" s="83"/>
      <c r="C121" s="21" t="s">
        <v>84</v>
      </c>
      <c r="D121" s="78" t="s">
        <v>148</v>
      </c>
      <c r="E121" s="37">
        <v>22700</v>
      </c>
      <c r="F121" s="37">
        <v>22700</v>
      </c>
      <c r="G121" s="36">
        <f t="shared" si="6"/>
        <v>1</v>
      </c>
      <c r="H121" s="17"/>
    </row>
    <row r="122" spans="1:8" s="16" customFormat="1" ht="18" customHeight="1">
      <c r="A122" s="21"/>
      <c r="B122" s="83" t="s">
        <v>95</v>
      </c>
      <c r="C122" s="21"/>
      <c r="D122" s="87" t="s">
        <v>176</v>
      </c>
      <c r="E122" s="37">
        <f>E123</f>
        <v>300</v>
      </c>
      <c r="F122" s="37">
        <f>F123</f>
        <v>300</v>
      </c>
      <c r="G122" s="36">
        <f t="shared" si="6"/>
        <v>1</v>
      </c>
      <c r="H122" s="17"/>
    </row>
    <row r="123" spans="1:8" s="16" customFormat="1" ht="18" customHeight="1">
      <c r="A123" s="21"/>
      <c r="B123" s="83"/>
      <c r="C123" s="21" t="s">
        <v>3</v>
      </c>
      <c r="D123" s="82" t="s">
        <v>7</v>
      </c>
      <c r="E123" s="37">
        <v>300</v>
      </c>
      <c r="F123" s="37">
        <v>300</v>
      </c>
      <c r="G123" s="36">
        <f t="shared" si="6"/>
        <v>1</v>
      </c>
      <c r="H123" s="17"/>
    </row>
    <row r="124" spans="1:8" s="16" customFormat="1" ht="63.75" customHeight="1">
      <c r="A124" s="21" t="s">
        <v>96</v>
      </c>
      <c r="B124" s="83"/>
      <c r="C124" s="21"/>
      <c r="D124" s="41" t="s">
        <v>177</v>
      </c>
      <c r="E124" s="37">
        <f>E125</f>
        <v>47958</v>
      </c>
      <c r="F124" s="37">
        <f>F125</f>
        <v>37057</v>
      </c>
      <c r="G124" s="36">
        <f t="shared" si="6"/>
        <v>0.7726969431585972</v>
      </c>
      <c r="H124" s="17"/>
    </row>
    <row r="125" spans="1:8" s="16" customFormat="1" ht="33.75" customHeight="1">
      <c r="A125" s="21"/>
      <c r="B125" s="83" t="s">
        <v>97</v>
      </c>
      <c r="C125" s="21"/>
      <c r="D125" s="87" t="s">
        <v>178</v>
      </c>
      <c r="E125" s="37">
        <f>E126+E127+E128</f>
        <v>47958</v>
      </c>
      <c r="F125" s="37">
        <f>F126+F127+F128</f>
        <v>37057</v>
      </c>
      <c r="G125" s="36">
        <f t="shared" si="6"/>
        <v>0.7726969431585972</v>
      </c>
      <c r="H125" s="17"/>
    </row>
    <row r="126" spans="1:8" s="16" customFormat="1" ht="18" customHeight="1">
      <c r="A126" s="21"/>
      <c r="B126" s="83"/>
      <c r="C126" s="21" t="s">
        <v>98</v>
      </c>
      <c r="D126" s="75" t="s">
        <v>155</v>
      </c>
      <c r="E126" s="37">
        <v>40000</v>
      </c>
      <c r="F126" s="37">
        <v>33557</v>
      </c>
      <c r="G126" s="36">
        <f t="shared" si="6"/>
        <v>0.838925</v>
      </c>
      <c r="H126" s="17"/>
    </row>
    <row r="127" spans="1:8" s="16" customFormat="1" ht="18" customHeight="1">
      <c r="A127" s="21"/>
      <c r="B127" s="83"/>
      <c r="C127" s="21" t="s">
        <v>14</v>
      </c>
      <c r="D127" s="81" t="s">
        <v>28</v>
      </c>
      <c r="E127" s="37">
        <v>2000</v>
      </c>
      <c r="F127" s="37">
        <v>500</v>
      </c>
      <c r="G127" s="36">
        <f t="shared" si="6"/>
        <v>0.25</v>
      </c>
      <c r="H127" s="17"/>
    </row>
    <row r="128" spans="1:8" s="16" customFormat="1" ht="17.25" customHeight="1">
      <c r="A128" s="21"/>
      <c r="B128" s="83"/>
      <c r="C128" s="21" t="s">
        <v>3</v>
      </c>
      <c r="D128" s="82" t="s">
        <v>7</v>
      </c>
      <c r="E128" s="37">
        <v>5958</v>
      </c>
      <c r="F128" s="37">
        <v>3000</v>
      </c>
      <c r="G128" s="36">
        <f t="shared" si="6"/>
        <v>0.5035246727089627</v>
      </c>
      <c r="H128" s="17"/>
    </row>
    <row r="129" spans="1:8" s="16" customFormat="1" ht="18" customHeight="1">
      <c r="A129" s="21" t="s">
        <v>99</v>
      </c>
      <c r="B129" s="83"/>
      <c r="C129" s="21"/>
      <c r="D129" s="41" t="s">
        <v>179</v>
      </c>
      <c r="E129" s="37">
        <f>E130</f>
        <v>55500</v>
      </c>
      <c r="F129" s="37">
        <f>F130</f>
        <v>54846.95</v>
      </c>
      <c r="G129" s="36">
        <f t="shared" si="6"/>
        <v>0.9882333333333333</v>
      </c>
      <c r="H129" s="17"/>
    </row>
    <row r="130" spans="1:8" s="16" customFormat="1" ht="32.25" customHeight="1">
      <c r="A130" s="21"/>
      <c r="B130" s="83" t="s">
        <v>100</v>
      </c>
      <c r="C130" s="21"/>
      <c r="D130" s="87" t="s">
        <v>214</v>
      </c>
      <c r="E130" s="37">
        <f>E131</f>
        <v>55500</v>
      </c>
      <c r="F130" s="37">
        <f>F131</f>
        <v>54846.95</v>
      </c>
      <c r="G130" s="36">
        <f t="shared" si="6"/>
        <v>0.9882333333333333</v>
      </c>
      <c r="H130" s="17"/>
    </row>
    <row r="131" spans="1:8" s="16" customFormat="1" ht="32.25" customHeight="1">
      <c r="A131" s="21"/>
      <c r="B131" s="83"/>
      <c r="C131" s="21" t="s">
        <v>101</v>
      </c>
      <c r="D131" s="78" t="s">
        <v>156</v>
      </c>
      <c r="E131" s="37">
        <v>55500</v>
      </c>
      <c r="F131" s="37">
        <v>54846.95</v>
      </c>
      <c r="G131" s="36">
        <f t="shared" si="6"/>
        <v>0.9882333333333333</v>
      </c>
      <c r="H131" s="17"/>
    </row>
    <row r="132" spans="1:7" s="14" customFormat="1" ht="17.25" customHeight="1">
      <c r="A132" s="44" t="s">
        <v>5</v>
      </c>
      <c r="B132" s="88"/>
      <c r="C132" s="89"/>
      <c r="D132" s="31" t="s">
        <v>6</v>
      </c>
      <c r="E132" s="39">
        <f>E133+E154+E164+E183+E193+E195+E199</f>
        <v>6524671</v>
      </c>
      <c r="F132" s="39">
        <f>F133+F154+F164+F183+F193+F195+F199</f>
        <v>6419777.45</v>
      </c>
      <c r="G132" s="40">
        <f>F132/E132</f>
        <v>0.983923549555219</v>
      </c>
    </row>
    <row r="133" spans="1:7" s="14" customFormat="1" ht="18" customHeight="1">
      <c r="A133" s="45"/>
      <c r="B133" s="90" t="s">
        <v>33</v>
      </c>
      <c r="C133" s="22"/>
      <c r="D133" s="30" t="s">
        <v>49</v>
      </c>
      <c r="E133" s="35">
        <f>E134+E135+E136+E137+E138+E139+E140+E141+E142+E143+E144+E145+E146+E147+E148+E149+E150+E151+E152+E153</f>
        <v>3864773</v>
      </c>
      <c r="F133" s="35">
        <f>F134+F135+F136+F137+F138+F139+F140+F141+F142+F143+F144+F145+F146+F147+F148+F149+F150+F151+F152+F153</f>
        <v>3842720.2300000004</v>
      </c>
      <c r="G133" s="36">
        <f aca="true" t="shared" si="7" ref="G133:G139">F133/E133</f>
        <v>0.99429390290193</v>
      </c>
    </row>
    <row r="134" spans="1:7" s="14" customFormat="1" ht="18" customHeight="1">
      <c r="A134" s="45"/>
      <c r="B134" s="90"/>
      <c r="C134" s="22" t="s">
        <v>79</v>
      </c>
      <c r="D134" s="78" t="s">
        <v>142</v>
      </c>
      <c r="E134" s="35">
        <v>153697</v>
      </c>
      <c r="F134" s="35">
        <v>153691.59</v>
      </c>
      <c r="G134" s="36">
        <f t="shared" si="7"/>
        <v>0.9999648008744477</v>
      </c>
    </row>
    <row r="135" spans="1:7" s="14" customFormat="1" ht="17.25" customHeight="1">
      <c r="A135" s="45"/>
      <c r="B135" s="90"/>
      <c r="C135" s="22" t="s">
        <v>80</v>
      </c>
      <c r="D135" s="78" t="s">
        <v>143</v>
      </c>
      <c r="E135" s="35">
        <v>2319004</v>
      </c>
      <c r="F135" s="35">
        <v>2302585.2</v>
      </c>
      <c r="G135" s="36">
        <f t="shared" si="7"/>
        <v>0.9929198914706487</v>
      </c>
    </row>
    <row r="136" spans="1:7" s="14" customFormat="1" ht="17.25" customHeight="1">
      <c r="A136" s="45"/>
      <c r="B136" s="90"/>
      <c r="C136" s="22" t="s">
        <v>81</v>
      </c>
      <c r="D136" s="75" t="s">
        <v>144</v>
      </c>
      <c r="E136" s="35">
        <v>173434</v>
      </c>
      <c r="F136" s="35">
        <v>173431.99</v>
      </c>
      <c r="G136" s="36">
        <f t="shared" si="7"/>
        <v>0.9999884105769341</v>
      </c>
    </row>
    <row r="137" spans="1:7" s="14" customFormat="1" ht="18" customHeight="1">
      <c r="A137" s="45"/>
      <c r="B137" s="90"/>
      <c r="C137" s="22" t="s">
        <v>10</v>
      </c>
      <c r="D137" s="75" t="s">
        <v>31</v>
      </c>
      <c r="E137" s="35">
        <v>448006</v>
      </c>
      <c r="F137" s="35">
        <v>445126.68</v>
      </c>
      <c r="G137" s="36">
        <f t="shared" si="7"/>
        <v>0.993573032504029</v>
      </c>
    </row>
    <row r="138" spans="1:7" s="14" customFormat="1" ht="17.25" customHeight="1">
      <c r="A138" s="45"/>
      <c r="B138" s="90"/>
      <c r="C138" s="22" t="s">
        <v>11</v>
      </c>
      <c r="D138" s="75" t="s">
        <v>32</v>
      </c>
      <c r="E138" s="35">
        <v>62783</v>
      </c>
      <c r="F138" s="35">
        <v>62369.9</v>
      </c>
      <c r="G138" s="36">
        <f t="shared" si="7"/>
        <v>0.9934201933644458</v>
      </c>
    </row>
    <row r="139" spans="1:7" s="14" customFormat="1" ht="18" customHeight="1">
      <c r="A139" s="45"/>
      <c r="B139" s="90"/>
      <c r="C139" s="22" t="s">
        <v>76</v>
      </c>
      <c r="D139" s="78" t="s">
        <v>141</v>
      </c>
      <c r="E139" s="35">
        <v>570</v>
      </c>
      <c r="F139" s="35">
        <v>470</v>
      </c>
      <c r="G139" s="36">
        <f t="shared" si="7"/>
        <v>0.8245614035087719</v>
      </c>
    </row>
    <row r="140" spans="1:7" s="14" customFormat="1" ht="17.25" customHeight="1">
      <c r="A140" s="45"/>
      <c r="B140" s="91"/>
      <c r="C140" s="22" t="s">
        <v>14</v>
      </c>
      <c r="D140" s="81" t="s">
        <v>28</v>
      </c>
      <c r="E140" s="35">
        <v>149989</v>
      </c>
      <c r="F140" s="35">
        <v>149843.85</v>
      </c>
      <c r="G140" s="36">
        <f aca="true" t="shared" si="8" ref="G140:G153">(F140/E140)</f>
        <v>0.9990322623659069</v>
      </c>
    </row>
    <row r="141" spans="1:7" s="14" customFormat="1" ht="17.25" customHeight="1">
      <c r="A141" s="45"/>
      <c r="B141" s="91"/>
      <c r="C141" s="22" t="s">
        <v>34</v>
      </c>
      <c r="D141" s="81" t="s">
        <v>44</v>
      </c>
      <c r="E141" s="35">
        <v>8337</v>
      </c>
      <c r="F141" s="35">
        <v>8309.75</v>
      </c>
      <c r="G141" s="36">
        <f t="shared" si="8"/>
        <v>0.9967314381672064</v>
      </c>
    </row>
    <row r="142" spans="1:7" s="14" customFormat="1" ht="18" customHeight="1">
      <c r="A142" s="45"/>
      <c r="B142" s="91"/>
      <c r="C142" s="22" t="s">
        <v>21</v>
      </c>
      <c r="D142" s="81" t="s">
        <v>30</v>
      </c>
      <c r="E142" s="35">
        <v>26652</v>
      </c>
      <c r="F142" s="35">
        <v>26649.8</v>
      </c>
      <c r="G142" s="36">
        <f t="shared" si="8"/>
        <v>0.99991745460003</v>
      </c>
    </row>
    <row r="143" spans="1:7" s="14" customFormat="1" ht="18" customHeight="1">
      <c r="A143" s="45"/>
      <c r="B143" s="91"/>
      <c r="C143" s="22" t="s">
        <v>17</v>
      </c>
      <c r="D143" s="81" t="s">
        <v>27</v>
      </c>
      <c r="E143" s="35">
        <v>2120</v>
      </c>
      <c r="F143" s="35">
        <v>2113.24</v>
      </c>
      <c r="G143" s="36">
        <f t="shared" si="8"/>
        <v>0.9968113207547169</v>
      </c>
    </row>
    <row r="144" spans="1:7" s="14" customFormat="1" ht="18" customHeight="1">
      <c r="A144" s="45"/>
      <c r="B144" s="91"/>
      <c r="C144" s="22" t="s">
        <v>3</v>
      </c>
      <c r="D144" s="82" t="s">
        <v>7</v>
      </c>
      <c r="E144" s="35">
        <v>42710</v>
      </c>
      <c r="F144" s="35">
        <v>42633.1</v>
      </c>
      <c r="G144" s="36">
        <f t="shared" si="8"/>
        <v>0.9981994848981502</v>
      </c>
    </row>
    <row r="145" spans="1:7" s="14" customFormat="1" ht="18" customHeight="1">
      <c r="A145" s="45"/>
      <c r="B145" s="91"/>
      <c r="C145" s="22" t="s">
        <v>18</v>
      </c>
      <c r="D145" s="81" t="s">
        <v>29</v>
      </c>
      <c r="E145" s="35">
        <v>3847</v>
      </c>
      <c r="F145" s="35">
        <v>3449.54</v>
      </c>
      <c r="G145" s="36">
        <f t="shared" si="8"/>
        <v>0.8966831297114635</v>
      </c>
    </row>
    <row r="146" spans="1:7" s="14" customFormat="1" ht="31.5" customHeight="1">
      <c r="A146" s="45"/>
      <c r="B146" s="91"/>
      <c r="C146" s="22" t="s">
        <v>35</v>
      </c>
      <c r="D146" s="81" t="s">
        <v>41</v>
      </c>
      <c r="E146" s="35">
        <v>10561</v>
      </c>
      <c r="F146" s="35">
        <v>10494.46</v>
      </c>
      <c r="G146" s="36">
        <f t="shared" si="8"/>
        <v>0.9936994602783826</v>
      </c>
    </row>
    <row r="147" spans="1:7" s="14" customFormat="1" ht="18" customHeight="1">
      <c r="A147" s="45"/>
      <c r="B147" s="91"/>
      <c r="C147" s="22" t="s">
        <v>36</v>
      </c>
      <c r="D147" s="82" t="s">
        <v>31</v>
      </c>
      <c r="E147" s="35">
        <v>6463</v>
      </c>
      <c r="F147" s="35">
        <v>6426.82</v>
      </c>
      <c r="G147" s="36">
        <f t="shared" si="8"/>
        <v>0.9944019805044096</v>
      </c>
    </row>
    <row r="148" spans="1:7" s="14" customFormat="1" ht="18" customHeight="1">
      <c r="A148" s="45"/>
      <c r="B148" s="91"/>
      <c r="C148" s="22" t="s">
        <v>9</v>
      </c>
      <c r="D148" s="81" t="s">
        <v>26</v>
      </c>
      <c r="E148" s="35">
        <v>3902</v>
      </c>
      <c r="F148" s="35">
        <v>3877</v>
      </c>
      <c r="G148" s="36">
        <f t="shared" si="8"/>
        <v>0.9935930292157867</v>
      </c>
    </row>
    <row r="149" spans="1:7" s="14" customFormat="1" ht="18" customHeight="1">
      <c r="A149" s="45"/>
      <c r="B149" s="91"/>
      <c r="C149" s="22" t="s">
        <v>83</v>
      </c>
      <c r="D149" s="75" t="s">
        <v>144</v>
      </c>
      <c r="E149" s="35">
        <v>181374</v>
      </c>
      <c r="F149" s="35">
        <v>181374</v>
      </c>
      <c r="G149" s="36">
        <f t="shared" si="8"/>
        <v>1</v>
      </c>
    </row>
    <row r="150" spans="1:7" s="14" customFormat="1" ht="35.25" customHeight="1">
      <c r="A150" s="45"/>
      <c r="B150" s="91"/>
      <c r="C150" s="22" t="s">
        <v>57</v>
      </c>
      <c r="D150" s="81" t="s">
        <v>157</v>
      </c>
      <c r="E150" s="35">
        <v>4158</v>
      </c>
      <c r="F150" s="35">
        <v>4053.44</v>
      </c>
      <c r="G150" s="36">
        <f t="shared" si="8"/>
        <v>0.9748532948532949</v>
      </c>
    </row>
    <row r="151" spans="1:7" s="14" customFormat="1" ht="31.5" customHeight="1">
      <c r="A151" s="45"/>
      <c r="B151" s="91"/>
      <c r="C151" s="22" t="s">
        <v>37</v>
      </c>
      <c r="D151" s="81" t="s">
        <v>42</v>
      </c>
      <c r="E151" s="35">
        <v>7166</v>
      </c>
      <c r="F151" s="35">
        <v>6863.98</v>
      </c>
      <c r="G151" s="36">
        <f t="shared" si="8"/>
        <v>0.9578537538375662</v>
      </c>
    </row>
    <row r="152" spans="1:7" s="14" customFormat="1" ht="18" customHeight="1">
      <c r="A152" s="45"/>
      <c r="B152" s="91"/>
      <c r="C152" s="22" t="s">
        <v>72</v>
      </c>
      <c r="D152" s="78" t="s">
        <v>205</v>
      </c>
      <c r="E152" s="35">
        <v>186600</v>
      </c>
      <c r="F152" s="35">
        <v>185556.18</v>
      </c>
      <c r="G152" s="36">
        <f t="shared" si="8"/>
        <v>0.9944061093247588</v>
      </c>
    </row>
    <row r="153" spans="1:7" s="14" customFormat="1" ht="17.25" customHeight="1">
      <c r="A153" s="45"/>
      <c r="B153" s="91"/>
      <c r="C153" s="22" t="s">
        <v>84</v>
      </c>
      <c r="D153" s="78" t="s">
        <v>148</v>
      </c>
      <c r="E153" s="35">
        <v>73400</v>
      </c>
      <c r="F153" s="35">
        <v>73399.71</v>
      </c>
      <c r="G153" s="36">
        <f t="shared" si="8"/>
        <v>0.9999960490463217</v>
      </c>
    </row>
    <row r="154" spans="1:7" s="14" customFormat="1" ht="18" customHeight="1">
      <c r="A154" s="45"/>
      <c r="B154" s="90" t="s">
        <v>38</v>
      </c>
      <c r="C154" s="22"/>
      <c r="D154" s="30" t="s">
        <v>50</v>
      </c>
      <c r="E154" s="35">
        <f>E155+E156+E157+E158+E159+E160+E161+E162+E163</f>
        <v>264683</v>
      </c>
      <c r="F154" s="35">
        <f>F155+F156+F157+F158+F159+F160+F161+F162+F163</f>
        <v>264420.5</v>
      </c>
      <c r="G154" s="36">
        <f>F154/E154</f>
        <v>0.9990082476018483</v>
      </c>
    </row>
    <row r="155" spans="1:7" s="14" customFormat="1" ht="18" customHeight="1">
      <c r="A155" s="45"/>
      <c r="B155" s="90"/>
      <c r="C155" s="22" t="s">
        <v>79</v>
      </c>
      <c r="D155" s="78" t="s">
        <v>142</v>
      </c>
      <c r="E155" s="35">
        <v>14415</v>
      </c>
      <c r="F155" s="35">
        <v>14412.12</v>
      </c>
      <c r="G155" s="36">
        <f>F155/E155</f>
        <v>0.9998002081165454</v>
      </c>
    </row>
    <row r="156" spans="1:7" s="14" customFormat="1" ht="18" customHeight="1">
      <c r="A156" s="45"/>
      <c r="B156" s="90"/>
      <c r="C156" s="22" t="s">
        <v>80</v>
      </c>
      <c r="D156" s="78" t="s">
        <v>143</v>
      </c>
      <c r="E156" s="35">
        <v>172225</v>
      </c>
      <c r="F156" s="35">
        <v>172201.51</v>
      </c>
      <c r="G156" s="36">
        <f>F156/E156</f>
        <v>0.9998636086514734</v>
      </c>
    </row>
    <row r="157" spans="1:7" s="14" customFormat="1" ht="18" customHeight="1">
      <c r="A157" s="45"/>
      <c r="B157" s="90"/>
      <c r="C157" s="22" t="s">
        <v>81</v>
      </c>
      <c r="D157" s="75" t="s">
        <v>144</v>
      </c>
      <c r="E157" s="35">
        <v>12941</v>
      </c>
      <c r="F157" s="35">
        <v>12903.75</v>
      </c>
      <c r="G157" s="36">
        <f>F157/E157</f>
        <v>0.9971215516575226</v>
      </c>
    </row>
    <row r="158" spans="1:7" s="14" customFormat="1" ht="17.25" customHeight="1">
      <c r="A158" s="45"/>
      <c r="B158" s="91"/>
      <c r="C158" s="22" t="s">
        <v>10</v>
      </c>
      <c r="D158" s="82" t="s">
        <v>31</v>
      </c>
      <c r="E158" s="35">
        <v>33802</v>
      </c>
      <c r="F158" s="35">
        <v>33765.01</v>
      </c>
      <c r="G158" s="36">
        <f>(F158/E158)</f>
        <v>0.9989056860540797</v>
      </c>
    </row>
    <row r="159" spans="1:7" s="14" customFormat="1" ht="17.25" customHeight="1">
      <c r="A159" s="45"/>
      <c r="B159" s="91"/>
      <c r="C159" s="22" t="s">
        <v>11</v>
      </c>
      <c r="D159" s="81" t="s">
        <v>32</v>
      </c>
      <c r="E159" s="35">
        <v>4782</v>
      </c>
      <c r="F159" s="35">
        <v>4764.68</v>
      </c>
      <c r="G159" s="36">
        <f>(F159/E159)</f>
        <v>0.9963780844834798</v>
      </c>
    </row>
    <row r="160" spans="1:7" s="14" customFormat="1" ht="17.25" customHeight="1">
      <c r="A160" s="45"/>
      <c r="B160" s="91"/>
      <c r="C160" s="22" t="s">
        <v>14</v>
      </c>
      <c r="D160" s="81" t="s">
        <v>28</v>
      </c>
      <c r="E160" s="35">
        <v>7000</v>
      </c>
      <c r="F160" s="35">
        <v>7000</v>
      </c>
      <c r="G160" s="36">
        <f aca="true" t="shared" si="9" ref="G160:G169">F160/E160</f>
        <v>1</v>
      </c>
    </row>
    <row r="161" spans="1:7" s="14" customFormat="1" ht="18" customHeight="1">
      <c r="A161" s="45"/>
      <c r="B161" s="91"/>
      <c r="C161" s="22" t="s">
        <v>34</v>
      </c>
      <c r="D161" s="78" t="s">
        <v>44</v>
      </c>
      <c r="E161" s="35">
        <v>2500</v>
      </c>
      <c r="F161" s="35">
        <v>2355.43</v>
      </c>
      <c r="G161" s="36">
        <f t="shared" si="9"/>
        <v>0.9421719999999999</v>
      </c>
    </row>
    <row r="162" spans="1:7" s="14" customFormat="1" ht="18" customHeight="1">
      <c r="A162" s="45"/>
      <c r="B162" s="91"/>
      <c r="C162" s="22" t="s">
        <v>21</v>
      </c>
      <c r="D162" s="78" t="s">
        <v>30</v>
      </c>
      <c r="E162" s="35">
        <v>2500</v>
      </c>
      <c r="F162" s="35">
        <v>2500</v>
      </c>
      <c r="G162" s="36">
        <f t="shared" si="9"/>
        <v>1</v>
      </c>
    </row>
    <row r="163" spans="1:7" s="14" customFormat="1" ht="17.25" customHeight="1">
      <c r="A163" s="45"/>
      <c r="B163" s="91"/>
      <c r="C163" s="22" t="s">
        <v>83</v>
      </c>
      <c r="D163" s="75" t="s">
        <v>144</v>
      </c>
      <c r="E163" s="35">
        <v>14518</v>
      </c>
      <c r="F163" s="35">
        <v>14518</v>
      </c>
      <c r="G163" s="36">
        <f t="shared" si="9"/>
        <v>1</v>
      </c>
    </row>
    <row r="164" spans="1:7" s="14" customFormat="1" ht="18" customHeight="1">
      <c r="A164" s="45"/>
      <c r="B164" s="90" t="s">
        <v>22</v>
      </c>
      <c r="C164" s="22"/>
      <c r="D164" s="30" t="s">
        <v>51</v>
      </c>
      <c r="E164" s="35">
        <f>E165+E166+E167+E168+E169+E170+E171+E172+E173+E174+E175+E176+E177+E178+E179+E180+E181+E182</f>
        <v>1620671</v>
      </c>
      <c r="F164" s="35">
        <f>F165+F166+F167+F168+F169+F170+F171+F172+F173+F174+F175+F176+F177+F178+F179+F180+F181+F182</f>
        <v>1619277.9299999997</v>
      </c>
      <c r="G164" s="36">
        <f t="shared" si="9"/>
        <v>0.9991404362760855</v>
      </c>
    </row>
    <row r="165" spans="1:7" s="14" customFormat="1" ht="17.25" customHeight="1">
      <c r="A165" s="45"/>
      <c r="B165" s="90"/>
      <c r="C165" s="22" t="s">
        <v>79</v>
      </c>
      <c r="D165" s="78" t="s">
        <v>142</v>
      </c>
      <c r="E165" s="35">
        <v>69065</v>
      </c>
      <c r="F165" s="35">
        <v>69063.33</v>
      </c>
      <c r="G165" s="36">
        <f t="shared" si="9"/>
        <v>0.9999758198798234</v>
      </c>
    </row>
    <row r="166" spans="1:7" s="14" customFormat="1" ht="18" customHeight="1">
      <c r="A166" s="45"/>
      <c r="B166" s="90"/>
      <c r="C166" s="22" t="s">
        <v>80</v>
      </c>
      <c r="D166" s="78" t="s">
        <v>143</v>
      </c>
      <c r="E166" s="35">
        <v>1030714</v>
      </c>
      <c r="F166" s="35">
        <v>1030262.74</v>
      </c>
      <c r="G166" s="36">
        <f t="shared" si="9"/>
        <v>0.9995621869888253</v>
      </c>
    </row>
    <row r="167" spans="1:7" s="14" customFormat="1" ht="17.25" customHeight="1">
      <c r="A167" s="45"/>
      <c r="B167" s="90"/>
      <c r="C167" s="22" t="s">
        <v>81</v>
      </c>
      <c r="D167" s="75" t="s">
        <v>144</v>
      </c>
      <c r="E167" s="35">
        <v>74320</v>
      </c>
      <c r="F167" s="35">
        <v>74310.17</v>
      </c>
      <c r="G167" s="36">
        <f t="shared" si="9"/>
        <v>0.9998677341227126</v>
      </c>
    </row>
    <row r="168" spans="1:7" s="14" customFormat="1" ht="17.25" customHeight="1">
      <c r="A168" s="45"/>
      <c r="B168" s="90"/>
      <c r="C168" s="22" t="s">
        <v>10</v>
      </c>
      <c r="D168" s="75" t="s">
        <v>31</v>
      </c>
      <c r="E168" s="35">
        <v>200072</v>
      </c>
      <c r="F168" s="35">
        <v>199992.73</v>
      </c>
      <c r="G168" s="36">
        <f t="shared" si="9"/>
        <v>0.9996037926346516</v>
      </c>
    </row>
    <row r="169" spans="1:7" s="14" customFormat="1" ht="17.25" customHeight="1">
      <c r="A169" s="45"/>
      <c r="B169" s="90"/>
      <c r="C169" s="22" t="s">
        <v>11</v>
      </c>
      <c r="D169" s="75" t="s">
        <v>32</v>
      </c>
      <c r="E169" s="35">
        <v>27828</v>
      </c>
      <c r="F169" s="35">
        <v>27827.21</v>
      </c>
      <c r="G169" s="36">
        <f t="shared" si="9"/>
        <v>0.9999716113267213</v>
      </c>
    </row>
    <row r="170" spans="1:7" s="14" customFormat="1" ht="17.25" customHeight="1">
      <c r="A170" s="45"/>
      <c r="B170" s="90"/>
      <c r="C170" s="22" t="s">
        <v>14</v>
      </c>
      <c r="D170" s="81" t="s">
        <v>28</v>
      </c>
      <c r="E170" s="35">
        <v>74292</v>
      </c>
      <c r="F170" s="35">
        <v>74291.12</v>
      </c>
      <c r="G170" s="36">
        <f aca="true" t="shared" si="10" ref="G170:G182">(F170/E170)</f>
        <v>0.9999881548484358</v>
      </c>
    </row>
    <row r="171" spans="1:7" s="14" customFormat="1" ht="18" customHeight="1">
      <c r="A171" s="45"/>
      <c r="B171" s="90"/>
      <c r="C171" s="22" t="s">
        <v>34</v>
      </c>
      <c r="D171" s="81" t="s">
        <v>44</v>
      </c>
      <c r="E171" s="35">
        <v>4583</v>
      </c>
      <c r="F171" s="35">
        <v>4580.04</v>
      </c>
      <c r="G171" s="36">
        <f t="shared" si="10"/>
        <v>0.9993541348461706</v>
      </c>
    </row>
    <row r="172" spans="1:7" s="14" customFormat="1" ht="17.25" customHeight="1">
      <c r="A172" s="45"/>
      <c r="B172" s="90"/>
      <c r="C172" s="22" t="s">
        <v>21</v>
      </c>
      <c r="D172" s="81" t="s">
        <v>30</v>
      </c>
      <c r="E172" s="35">
        <v>11348</v>
      </c>
      <c r="F172" s="35">
        <v>11341.28</v>
      </c>
      <c r="G172" s="36">
        <f t="shared" si="10"/>
        <v>0.9994078251674304</v>
      </c>
    </row>
    <row r="173" spans="1:7" s="14" customFormat="1" ht="17.25" customHeight="1">
      <c r="A173" s="45"/>
      <c r="B173" s="90"/>
      <c r="C173" s="22" t="s">
        <v>17</v>
      </c>
      <c r="D173" s="81" t="s">
        <v>27</v>
      </c>
      <c r="E173" s="35">
        <v>736</v>
      </c>
      <c r="F173" s="35">
        <v>734.42</v>
      </c>
      <c r="G173" s="36">
        <f t="shared" si="10"/>
        <v>0.9978532608695652</v>
      </c>
    </row>
    <row r="174" spans="1:7" s="14" customFormat="1" ht="17.25" customHeight="1">
      <c r="A174" s="45"/>
      <c r="B174" s="91"/>
      <c r="C174" s="22" t="s">
        <v>3</v>
      </c>
      <c r="D174" s="82" t="s">
        <v>7</v>
      </c>
      <c r="E174" s="35">
        <v>17315</v>
      </c>
      <c r="F174" s="35">
        <v>17313.95</v>
      </c>
      <c r="G174" s="36">
        <f t="shared" si="10"/>
        <v>0.9999393589373377</v>
      </c>
    </row>
    <row r="175" spans="1:7" s="14" customFormat="1" ht="17.25" customHeight="1">
      <c r="A175" s="45"/>
      <c r="B175" s="91"/>
      <c r="C175" s="22" t="s">
        <v>18</v>
      </c>
      <c r="D175" s="81" t="s">
        <v>29</v>
      </c>
      <c r="E175" s="35">
        <v>1760</v>
      </c>
      <c r="F175" s="35">
        <v>1728.9</v>
      </c>
      <c r="G175" s="36">
        <f t="shared" si="10"/>
        <v>0.9823295454545455</v>
      </c>
    </row>
    <row r="176" spans="1:7" s="14" customFormat="1" ht="32.25" customHeight="1">
      <c r="A176" s="45"/>
      <c r="B176" s="91"/>
      <c r="C176" s="22" t="s">
        <v>35</v>
      </c>
      <c r="D176" s="81" t="s">
        <v>41</v>
      </c>
      <c r="E176" s="35">
        <v>5147</v>
      </c>
      <c r="F176" s="35">
        <v>5137.26</v>
      </c>
      <c r="G176" s="36">
        <f t="shared" si="10"/>
        <v>0.9981076355158345</v>
      </c>
    </row>
    <row r="177" spans="1:7" s="14" customFormat="1" ht="17.25" customHeight="1">
      <c r="A177" s="45"/>
      <c r="B177" s="91"/>
      <c r="C177" s="22" t="s">
        <v>36</v>
      </c>
      <c r="D177" s="82" t="s">
        <v>31</v>
      </c>
      <c r="E177" s="35">
        <v>4306</v>
      </c>
      <c r="F177" s="35">
        <v>4286.11</v>
      </c>
      <c r="G177" s="36">
        <f t="shared" si="10"/>
        <v>0.995380863910822</v>
      </c>
    </row>
    <row r="178" spans="1:7" s="14" customFormat="1" ht="18" customHeight="1">
      <c r="A178" s="45"/>
      <c r="B178" s="91"/>
      <c r="C178" s="22" t="s">
        <v>83</v>
      </c>
      <c r="D178" s="75" t="s">
        <v>144</v>
      </c>
      <c r="E178" s="35">
        <v>68867</v>
      </c>
      <c r="F178" s="35">
        <v>68867</v>
      </c>
      <c r="G178" s="36">
        <f t="shared" si="10"/>
        <v>1</v>
      </c>
    </row>
    <row r="179" spans="1:7" s="14" customFormat="1" ht="31.5" customHeight="1">
      <c r="A179" s="45"/>
      <c r="B179" s="91"/>
      <c r="C179" s="22" t="s">
        <v>57</v>
      </c>
      <c r="D179" s="81" t="s">
        <v>208</v>
      </c>
      <c r="E179" s="35">
        <v>2331</v>
      </c>
      <c r="F179" s="35">
        <v>2324.66</v>
      </c>
      <c r="G179" s="36">
        <f t="shared" si="10"/>
        <v>0.9972801372801372</v>
      </c>
    </row>
    <row r="180" spans="1:7" s="14" customFormat="1" ht="32.25" customHeight="1">
      <c r="A180" s="45"/>
      <c r="B180" s="91"/>
      <c r="C180" s="22" t="s">
        <v>37</v>
      </c>
      <c r="D180" s="81" t="s">
        <v>42</v>
      </c>
      <c r="E180" s="35">
        <v>5587</v>
      </c>
      <c r="F180" s="35">
        <v>5247.04</v>
      </c>
      <c r="G180" s="36">
        <f t="shared" si="10"/>
        <v>0.9391516019330589</v>
      </c>
    </row>
    <row r="181" spans="1:7" s="14" customFormat="1" ht="17.25" customHeight="1">
      <c r="A181" s="45"/>
      <c r="B181" s="91"/>
      <c r="C181" s="22" t="s">
        <v>72</v>
      </c>
      <c r="D181" s="78" t="s">
        <v>147</v>
      </c>
      <c r="E181" s="35">
        <v>19000</v>
      </c>
      <c r="F181" s="35">
        <v>18569.97</v>
      </c>
      <c r="G181" s="36">
        <f t="shared" si="10"/>
        <v>0.9773668421052633</v>
      </c>
    </row>
    <row r="182" spans="1:7" s="14" customFormat="1" ht="18" customHeight="1">
      <c r="A182" s="45"/>
      <c r="B182" s="91"/>
      <c r="C182" s="22" t="s">
        <v>84</v>
      </c>
      <c r="D182" s="78" t="s">
        <v>148</v>
      </c>
      <c r="E182" s="35">
        <v>3400</v>
      </c>
      <c r="F182" s="35">
        <v>3400</v>
      </c>
      <c r="G182" s="36">
        <f t="shared" si="10"/>
        <v>1</v>
      </c>
    </row>
    <row r="183" spans="1:7" s="14" customFormat="1" ht="18" customHeight="1">
      <c r="A183" s="45"/>
      <c r="B183" s="90" t="s">
        <v>102</v>
      </c>
      <c r="C183" s="22"/>
      <c r="D183" s="30" t="s">
        <v>180</v>
      </c>
      <c r="E183" s="35">
        <f>E184+E185+E186+E187+E188+E189+E190+E191+E192</f>
        <v>374689</v>
      </c>
      <c r="F183" s="35">
        <f>F184+F185+F186+F187+F188+F189+F190+F191+F192</f>
        <v>319369.87</v>
      </c>
      <c r="G183" s="36">
        <f aca="true" t="shared" si="11" ref="G183:G195">F183/E183</f>
        <v>0.8523598771247621</v>
      </c>
    </row>
    <row r="184" spans="1:7" s="14" customFormat="1" ht="17.25" customHeight="1">
      <c r="A184" s="45"/>
      <c r="B184" s="91"/>
      <c r="C184" s="22" t="s">
        <v>80</v>
      </c>
      <c r="D184" s="78" t="s">
        <v>143</v>
      </c>
      <c r="E184" s="35">
        <v>28000</v>
      </c>
      <c r="F184" s="35">
        <v>27981.9</v>
      </c>
      <c r="G184" s="36">
        <f t="shared" si="11"/>
        <v>0.9993535714285715</v>
      </c>
    </row>
    <row r="185" spans="1:7" s="14" customFormat="1" ht="17.25" customHeight="1">
      <c r="A185" s="45"/>
      <c r="B185" s="91"/>
      <c r="C185" s="22" t="s">
        <v>81</v>
      </c>
      <c r="D185" s="75" t="s">
        <v>144</v>
      </c>
      <c r="E185" s="35">
        <v>1900</v>
      </c>
      <c r="F185" s="35">
        <v>1817.6</v>
      </c>
      <c r="G185" s="36">
        <f t="shared" si="11"/>
        <v>0.9566315789473684</v>
      </c>
    </row>
    <row r="186" spans="1:7" s="14" customFormat="1" ht="17.25" customHeight="1">
      <c r="A186" s="45"/>
      <c r="B186" s="91"/>
      <c r="C186" s="22" t="s">
        <v>10</v>
      </c>
      <c r="D186" s="75" t="s">
        <v>31</v>
      </c>
      <c r="E186" s="35">
        <v>5100</v>
      </c>
      <c r="F186" s="35">
        <v>3849.53</v>
      </c>
      <c r="G186" s="36">
        <f t="shared" si="11"/>
        <v>0.7548098039215687</v>
      </c>
    </row>
    <row r="187" spans="1:7" s="14" customFormat="1" ht="18" customHeight="1">
      <c r="A187" s="45"/>
      <c r="B187" s="91"/>
      <c r="C187" s="22" t="s">
        <v>11</v>
      </c>
      <c r="D187" s="75" t="s">
        <v>32</v>
      </c>
      <c r="E187" s="35">
        <v>730</v>
      </c>
      <c r="F187" s="35">
        <v>548.66</v>
      </c>
      <c r="G187" s="36">
        <f t="shared" si="11"/>
        <v>0.7515890410958904</v>
      </c>
    </row>
    <row r="188" spans="1:7" s="14" customFormat="1" ht="17.25" customHeight="1">
      <c r="A188" s="45"/>
      <c r="B188" s="91"/>
      <c r="C188" s="22" t="s">
        <v>14</v>
      </c>
      <c r="D188" s="81" t="s">
        <v>28</v>
      </c>
      <c r="E188" s="35">
        <v>30000</v>
      </c>
      <c r="F188" s="35">
        <v>23469.37</v>
      </c>
      <c r="G188" s="36">
        <f t="shared" si="11"/>
        <v>0.7823123333333333</v>
      </c>
    </row>
    <row r="189" spans="1:7" s="14" customFormat="1" ht="17.25" customHeight="1">
      <c r="A189" s="45"/>
      <c r="B189" s="91"/>
      <c r="C189" s="22" t="s">
        <v>3</v>
      </c>
      <c r="D189" s="82" t="s">
        <v>7</v>
      </c>
      <c r="E189" s="35">
        <v>294819</v>
      </c>
      <c r="F189" s="35">
        <v>256507.81</v>
      </c>
      <c r="G189" s="36">
        <f t="shared" si="11"/>
        <v>0.8700518284099735</v>
      </c>
    </row>
    <row r="190" spans="1:7" s="14" customFormat="1" ht="18" customHeight="1">
      <c r="A190" s="45"/>
      <c r="B190" s="91"/>
      <c r="C190" s="22" t="s">
        <v>36</v>
      </c>
      <c r="D190" s="82" t="s">
        <v>31</v>
      </c>
      <c r="E190" s="35">
        <v>600</v>
      </c>
      <c r="F190" s="35">
        <v>0</v>
      </c>
      <c r="G190" s="36">
        <f t="shared" si="11"/>
        <v>0</v>
      </c>
    </row>
    <row r="191" spans="1:7" s="14" customFormat="1" ht="17.25" customHeight="1">
      <c r="A191" s="45"/>
      <c r="B191" s="91"/>
      <c r="C191" s="22" t="s">
        <v>9</v>
      </c>
      <c r="D191" s="74" t="s">
        <v>26</v>
      </c>
      <c r="E191" s="35">
        <v>12000</v>
      </c>
      <c r="F191" s="35">
        <v>3655</v>
      </c>
      <c r="G191" s="36">
        <f t="shared" si="11"/>
        <v>0.3045833333333333</v>
      </c>
    </row>
    <row r="192" spans="1:7" s="14" customFormat="1" ht="17.25" customHeight="1">
      <c r="A192" s="45"/>
      <c r="B192" s="91"/>
      <c r="C192" s="22" t="s">
        <v>83</v>
      </c>
      <c r="D192" s="75" t="s">
        <v>144</v>
      </c>
      <c r="E192" s="35">
        <v>1540</v>
      </c>
      <c r="F192" s="35">
        <v>1540</v>
      </c>
      <c r="G192" s="36">
        <f t="shared" si="11"/>
        <v>1</v>
      </c>
    </row>
    <row r="193" spans="1:7" s="14" customFormat="1" ht="17.25" customHeight="1">
      <c r="A193" s="45"/>
      <c r="B193" s="90" t="s">
        <v>103</v>
      </c>
      <c r="C193" s="22"/>
      <c r="D193" s="30" t="s">
        <v>181</v>
      </c>
      <c r="E193" s="35">
        <f>E194</f>
        <v>2000</v>
      </c>
      <c r="F193" s="35">
        <f>F194</f>
        <v>80</v>
      </c>
      <c r="G193" s="36">
        <f t="shared" si="11"/>
        <v>0.04</v>
      </c>
    </row>
    <row r="194" spans="1:7" s="14" customFormat="1" ht="18" customHeight="1">
      <c r="A194" s="45"/>
      <c r="B194" s="91"/>
      <c r="C194" s="22" t="s">
        <v>76</v>
      </c>
      <c r="D194" s="78" t="s">
        <v>141</v>
      </c>
      <c r="E194" s="35">
        <v>2000</v>
      </c>
      <c r="F194" s="35">
        <v>80</v>
      </c>
      <c r="G194" s="36">
        <f t="shared" si="11"/>
        <v>0.04</v>
      </c>
    </row>
    <row r="195" spans="1:7" s="14" customFormat="1" ht="18" customHeight="1">
      <c r="A195" s="45"/>
      <c r="B195" s="90" t="s">
        <v>39</v>
      </c>
      <c r="C195" s="22"/>
      <c r="D195" s="87" t="s">
        <v>52</v>
      </c>
      <c r="E195" s="35">
        <f>E196+E197+E198</f>
        <v>25270</v>
      </c>
      <c r="F195" s="35">
        <f>F196+F197+F198</f>
        <v>24946.45</v>
      </c>
      <c r="G195" s="36">
        <f t="shared" si="11"/>
        <v>0.9871962801741195</v>
      </c>
    </row>
    <row r="196" spans="1:7" s="14" customFormat="1" ht="18" customHeight="1">
      <c r="A196" s="45"/>
      <c r="B196" s="91"/>
      <c r="C196" s="22" t="s">
        <v>3</v>
      </c>
      <c r="D196" s="82" t="s">
        <v>7</v>
      </c>
      <c r="E196" s="35">
        <v>14555</v>
      </c>
      <c r="F196" s="35">
        <v>14250</v>
      </c>
      <c r="G196" s="36">
        <f>(F196/E196)</f>
        <v>0.9790450017176228</v>
      </c>
    </row>
    <row r="197" spans="1:7" s="14" customFormat="1" ht="17.25" customHeight="1">
      <c r="A197" s="45"/>
      <c r="B197" s="91"/>
      <c r="C197" s="22" t="s">
        <v>36</v>
      </c>
      <c r="D197" s="81" t="s">
        <v>43</v>
      </c>
      <c r="E197" s="35">
        <v>4870</v>
      </c>
      <c r="F197" s="35">
        <v>4852.45</v>
      </c>
      <c r="G197" s="36">
        <f>(F197/E197)</f>
        <v>0.9963963039014373</v>
      </c>
    </row>
    <row r="198" spans="1:7" s="14" customFormat="1" ht="33" customHeight="1">
      <c r="A198" s="45"/>
      <c r="B198" s="91"/>
      <c r="C198" s="22" t="s">
        <v>40</v>
      </c>
      <c r="D198" s="82" t="s">
        <v>206</v>
      </c>
      <c r="E198" s="35">
        <v>5845</v>
      </c>
      <c r="F198" s="35">
        <v>5844</v>
      </c>
      <c r="G198" s="36">
        <f>(F198/E198)</f>
        <v>0.9998289136013687</v>
      </c>
    </row>
    <row r="199" spans="1:7" s="14" customFormat="1" ht="18" customHeight="1">
      <c r="A199" s="45"/>
      <c r="B199" s="90" t="s">
        <v>58</v>
      </c>
      <c r="C199" s="22"/>
      <c r="D199" s="87" t="s">
        <v>46</v>
      </c>
      <c r="E199" s="35">
        <f>E200+E201+E202+E203+E204+E205+E206+E207+E208+E209+E210+E211+E212+E213+E214+E215</f>
        <v>372585</v>
      </c>
      <c r="F199" s="35">
        <f>F200+F201+F202+F203+F204+F205+F206+F207+F208+F209+F210+F211+F212+F213+F214+F215</f>
        <v>348962.47</v>
      </c>
      <c r="G199" s="36">
        <f aca="true" t="shared" si="12" ref="G199:G204">F199/E199</f>
        <v>0.9365982795872082</v>
      </c>
    </row>
    <row r="200" spans="1:7" s="14" customFormat="1" ht="18" customHeight="1">
      <c r="A200" s="45"/>
      <c r="B200" s="90"/>
      <c r="C200" s="22" t="s">
        <v>80</v>
      </c>
      <c r="D200" s="78" t="s">
        <v>143</v>
      </c>
      <c r="E200" s="35">
        <v>73200</v>
      </c>
      <c r="F200" s="35">
        <v>73149.8</v>
      </c>
      <c r="G200" s="36">
        <f t="shared" si="12"/>
        <v>0.9993142076502732</v>
      </c>
    </row>
    <row r="201" spans="1:7" s="14" customFormat="1" ht="18" customHeight="1">
      <c r="A201" s="45"/>
      <c r="B201" s="90"/>
      <c r="C201" s="22" t="s">
        <v>81</v>
      </c>
      <c r="D201" s="75" t="s">
        <v>144</v>
      </c>
      <c r="E201" s="35">
        <v>5600</v>
      </c>
      <c r="F201" s="35">
        <v>5589.8</v>
      </c>
      <c r="G201" s="36">
        <f t="shared" si="12"/>
        <v>0.9981785714285715</v>
      </c>
    </row>
    <row r="202" spans="1:7" s="14" customFormat="1" ht="18" customHeight="1">
      <c r="A202" s="45"/>
      <c r="B202" s="90"/>
      <c r="C202" s="22" t="s">
        <v>10</v>
      </c>
      <c r="D202" s="75" t="s">
        <v>31</v>
      </c>
      <c r="E202" s="35">
        <v>13960</v>
      </c>
      <c r="F202" s="35">
        <v>13610.32</v>
      </c>
      <c r="G202" s="36">
        <f t="shared" si="12"/>
        <v>0.9749512893982808</v>
      </c>
    </row>
    <row r="203" spans="1:7" s="14" customFormat="1" ht="18" customHeight="1">
      <c r="A203" s="45"/>
      <c r="B203" s="90"/>
      <c r="C203" s="22" t="s">
        <v>11</v>
      </c>
      <c r="D203" s="75" t="s">
        <v>32</v>
      </c>
      <c r="E203" s="35">
        <v>1960</v>
      </c>
      <c r="F203" s="35">
        <v>1909.8</v>
      </c>
      <c r="G203" s="36">
        <f t="shared" si="12"/>
        <v>0.9743877551020408</v>
      </c>
    </row>
    <row r="204" spans="1:7" s="14" customFormat="1" ht="18" customHeight="1">
      <c r="A204" s="45"/>
      <c r="B204" s="90"/>
      <c r="C204" s="22" t="s">
        <v>76</v>
      </c>
      <c r="D204" s="78" t="s">
        <v>141</v>
      </c>
      <c r="E204" s="35">
        <v>120</v>
      </c>
      <c r="F204" s="35">
        <v>120</v>
      </c>
      <c r="G204" s="36">
        <f t="shared" si="12"/>
        <v>1</v>
      </c>
    </row>
    <row r="205" spans="1:7" s="14" customFormat="1" ht="18" customHeight="1">
      <c r="A205" s="45"/>
      <c r="B205" s="91"/>
      <c r="C205" s="22" t="s">
        <v>14</v>
      </c>
      <c r="D205" s="81" t="s">
        <v>28</v>
      </c>
      <c r="E205" s="35">
        <v>4210</v>
      </c>
      <c r="F205" s="35">
        <v>4207.81</v>
      </c>
      <c r="G205" s="36">
        <f>(F205/E205)</f>
        <v>0.9994798099762471</v>
      </c>
    </row>
    <row r="206" spans="1:7" s="14" customFormat="1" ht="18" customHeight="1">
      <c r="A206" s="45"/>
      <c r="B206" s="91"/>
      <c r="C206" s="22" t="s">
        <v>34</v>
      </c>
      <c r="D206" s="81" t="s">
        <v>44</v>
      </c>
      <c r="E206" s="35">
        <v>3261</v>
      </c>
      <c r="F206" s="35">
        <v>3261</v>
      </c>
      <c r="G206" s="36">
        <f>F206/E206</f>
        <v>1</v>
      </c>
    </row>
    <row r="207" spans="1:7" s="14" customFormat="1" ht="17.25" customHeight="1">
      <c r="A207" s="45"/>
      <c r="B207" s="91"/>
      <c r="C207" s="22" t="s">
        <v>21</v>
      </c>
      <c r="D207" s="78" t="s">
        <v>30</v>
      </c>
      <c r="E207" s="35">
        <v>700</v>
      </c>
      <c r="F207" s="35">
        <v>700</v>
      </c>
      <c r="G207" s="36">
        <f>F207/E207</f>
        <v>1</v>
      </c>
    </row>
    <row r="208" spans="1:7" s="14" customFormat="1" ht="18" customHeight="1">
      <c r="A208" s="45"/>
      <c r="B208" s="91"/>
      <c r="C208" s="22" t="s">
        <v>3</v>
      </c>
      <c r="D208" s="82" t="s">
        <v>7</v>
      </c>
      <c r="E208" s="35">
        <v>256519</v>
      </c>
      <c r="F208" s="35">
        <v>233434.39</v>
      </c>
      <c r="G208" s="36">
        <f>(F208/E208)</f>
        <v>0.9100081865280935</v>
      </c>
    </row>
    <row r="209" spans="1:7" s="14" customFormat="1" ht="34.5" customHeight="1">
      <c r="A209" s="45"/>
      <c r="B209" s="91"/>
      <c r="C209" s="22" t="s">
        <v>35</v>
      </c>
      <c r="D209" s="81" t="s">
        <v>41</v>
      </c>
      <c r="E209" s="35">
        <v>880</v>
      </c>
      <c r="F209" s="35">
        <v>880</v>
      </c>
      <c r="G209" s="36">
        <f>(F209/E209)</f>
        <v>1</v>
      </c>
    </row>
    <row r="210" spans="1:7" s="14" customFormat="1" ht="18" customHeight="1">
      <c r="A210" s="45"/>
      <c r="B210" s="91"/>
      <c r="C210" s="22" t="s">
        <v>36</v>
      </c>
      <c r="D210" s="81" t="s">
        <v>43</v>
      </c>
      <c r="E210" s="35">
        <v>500</v>
      </c>
      <c r="F210" s="35">
        <v>473.97</v>
      </c>
      <c r="G210" s="36">
        <f aca="true" t="shared" si="13" ref="G210:G230">F210/E210</f>
        <v>0.94794</v>
      </c>
    </row>
    <row r="211" spans="1:7" s="14" customFormat="1" ht="18" customHeight="1">
      <c r="A211" s="45"/>
      <c r="B211" s="91"/>
      <c r="C211" s="22" t="s">
        <v>9</v>
      </c>
      <c r="D211" s="74" t="s">
        <v>26</v>
      </c>
      <c r="E211" s="35">
        <v>6261</v>
      </c>
      <c r="F211" s="35">
        <v>6261</v>
      </c>
      <c r="G211" s="36">
        <f t="shared" si="13"/>
        <v>1</v>
      </c>
    </row>
    <row r="212" spans="1:7" s="14" customFormat="1" ht="18" customHeight="1">
      <c r="A212" s="45"/>
      <c r="B212" s="91"/>
      <c r="C212" s="22" t="s">
        <v>83</v>
      </c>
      <c r="D212" s="75" t="s">
        <v>144</v>
      </c>
      <c r="E212" s="35">
        <v>2414</v>
      </c>
      <c r="F212" s="35">
        <v>2414</v>
      </c>
      <c r="G212" s="36">
        <f t="shared" si="13"/>
        <v>1</v>
      </c>
    </row>
    <row r="213" spans="1:7" s="14" customFormat="1" ht="33.75" customHeight="1">
      <c r="A213" s="45"/>
      <c r="B213" s="91"/>
      <c r="C213" s="22" t="s">
        <v>40</v>
      </c>
      <c r="D213" s="78" t="s">
        <v>151</v>
      </c>
      <c r="E213" s="35">
        <v>865</v>
      </c>
      <c r="F213" s="35">
        <v>865</v>
      </c>
      <c r="G213" s="36">
        <f t="shared" si="13"/>
        <v>1</v>
      </c>
    </row>
    <row r="214" spans="1:7" s="14" customFormat="1" ht="33" customHeight="1">
      <c r="A214" s="45"/>
      <c r="B214" s="91"/>
      <c r="C214" s="22" t="s">
        <v>57</v>
      </c>
      <c r="D214" s="78" t="s">
        <v>157</v>
      </c>
      <c r="E214" s="35">
        <v>1135</v>
      </c>
      <c r="F214" s="35">
        <v>1127.86</v>
      </c>
      <c r="G214" s="36">
        <f t="shared" si="13"/>
        <v>0.9937092511013215</v>
      </c>
    </row>
    <row r="215" spans="1:7" s="14" customFormat="1" ht="32.25" customHeight="1">
      <c r="A215" s="45"/>
      <c r="B215" s="91"/>
      <c r="C215" s="22" t="s">
        <v>37</v>
      </c>
      <c r="D215" s="78" t="s">
        <v>42</v>
      </c>
      <c r="E215" s="35">
        <v>1000</v>
      </c>
      <c r="F215" s="35">
        <v>957.72</v>
      </c>
      <c r="G215" s="36">
        <f t="shared" si="13"/>
        <v>0.95772</v>
      </c>
    </row>
    <row r="216" spans="1:7" s="14" customFormat="1" ht="18" customHeight="1">
      <c r="A216" s="45" t="s">
        <v>182</v>
      </c>
      <c r="B216" s="91"/>
      <c r="C216" s="22"/>
      <c r="D216" s="41" t="s">
        <v>183</v>
      </c>
      <c r="E216" s="35">
        <f>E217+E219+E221+E229</f>
        <v>85980.6</v>
      </c>
      <c r="F216" s="35">
        <f>F217+F219+F221+F229</f>
        <v>61068.49</v>
      </c>
      <c r="G216" s="36">
        <f t="shared" si="13"/>
        <v>0.710258942133458</v>
      </c>
    </row>
    <row r="217" spans="1:7" s="14" customFormat="1" ht="17.25" customHeight="1">
      <c r="A217" s="45"/>
      <c r="B217" s="90" t="s">
        <v>104</v>
      </c>
      <c r="C217" s="22"/>
      <c r="D217" s="41" t="s">
        <v>184</v>
      </c>
      <c r="E217" s="35">
        <f>E218</f>
        <v>9240.6</v>
      </c>
      <c r="F217" s="35">
        <f>F218</f>
        <v>9240.6</v>
      </c>
      <c r="G217" s="36">
        <f t="shared" si="13"/>
        <v>1</v>
      </c>
    </row>
    <row r="218" spans="1:7" s="14" customFormat="1" ht="33.75" customHeight="1">
      <c r="A218" s="45"/>
      <c r="B218" s="91"/>
      <c r="C218" s="22" t="s">
        <v>84</v>
      </c>
      <c r="D218" s="78" t="s">
        <v>148</v>
      </c>
      <c r="E218" s="35">
        <v>9240.6</v>
      </c>
      <c r="F218" s="35">
        <v>9240.6</v>
      </c>
      <c r="G218" s="36">
        <f t="shared" si="13"/>
        <v>1</v>
      </c>
    </row>
    <row r="219" spans="1:7" s="14" customFormat="1" ht="17.25" customHeight="1">
      <c r="A219" s="45"/>
      <c r="B219" s="90" t="s">
        <v>105</v>
      </c>
      <c r="C219" s="22"/>
      <c r="D219" s="30" t="s">
        <v>185</v>
      </c>
      <c r="E219" s="35">
        <f>E220</f>
        <v>1000</v>
      </c>
      <c r="F219" s="35">
        <f>F220</f>
        <v>0</v>
      </c>
      <c r="G219" s="36">
        <f t="shared" si="13"/>
        <v>0</v>
      </c>
    </row>
    <row r="220" spans="1:7" s="14" customFormat="1" ht="48" customHeight="1">
      <c r="A220" s="45"/>
      <c r="B220" s="91"/>
      <c r="C220" s="22" t="s">
        <v>106</v>
      </c>
      <c r="D220" s="75" t="s">
        <v>158</v>
      </c>
      <c r="E220" s="35">
        <v>1000</v>
      </c>
      <c r="F220" s="35">
        <v>0</v>
      </c>
      <c r="G220" s="36">
        <f t="shared" si="13"/>
        <v>0</v>
      </c>
    </row>
    <row r="221" spans="1:7" s="14" customFormat="1" ht="18" customHeight="1">
      <c r="A221" s="45"/>
      <c r="B221" s="90" t="s">
        <v>107</v>
      </c>
      <c r="C221" s="22"/>
      <c r="D221" s="41" t="s">
        <v>186</v>
      </c>
      <c r="E221" s="35">
        <f>E222+E223+E224+E225+E226+E227+E228</f>
        <v>69740</v>
      </c>
      <c r="F221" s="35">
        <f>F222+F223+F224+F225+F227+F226+F228</f>
        <v>46827.89</v>
      </c>
      <c r="G221" s="36">
        <f t="shared" si="13"/>
        <v>0.6714638657872096</v>
      </c>
    </row>
    <row r="222" spans="1:7" s="14" customFormat="1" ht="47.25" customHeight="1">
      <c r="A222" s="45"/>
      <c r="B222" s="90"/>
      <c r="C222" s="22" t="s">
        <v>106</v>
      </c>
      <c r="D222" s="75" t="s">
        <v>158</v>
      </c>
      <c r="E222" s="35">
        <v>10000</v>
      </c>
      <c r="F222" s="35">
        <v>0</v>
      </c>
      <c r="G222" s="36">
        <f t="shared" si="13"/>
        <v>0</v>
      </c>
    </row>
    <row r="223" spans="1:7" s="14" customFormat="1" ht="18" customHeight="1">
      <c r="A223" s="45"/>
      <c r="B223" s="90"/>
      <c r="C223" s="22" t="s">
        <v>76</v>
      </c>
      <c r="D223" s="78" t="s">
        <v>141</v>
      </c>
      <c r="E223" s="35">
        <v>16200</v>
      </c>
      <c r="F223" s="35">
        <v>7780</v>
      </c>
      <c r="G223" s="36">
        <f t="shared" si="13"/>
        <v>0.4802469135802469</v>
      </c>
    </row>
    <row r="224" spans="1:7" s="14" customFormat="1" ht="18" customHeight="1">
      <c r="A224" s="45"/>
      <c r="B224" s="90"/>
      <c r="C224" s="22" t="s">
        <v>14</v>
      </c>
      <c r="D224" s="81" t="s">
        <v>28</v>
      </c>
      <c r="E224" s="35">
        <v>6000</v>
      </c>
      <c r="F224" s="35">
        <v>5384.22</v>
      </c>
      <c r="G224" s="36">
        <f t="shared" si="13"/>
        <v>0.89737</v>
      </c>
    </row>
    <row r="225" spans="1:7" s="14" customFormat="1" ht="18" customHeight="1">
      <c r="A225" s="45"/>
      <c r="B225" s="90"/>
      <c r="C225" s="22" t="s">
        <v>34</v>
      </c>
      <c r="D225" s="78" t="s">
        <v>44</v>
      </c>
      <c r="E225" s="35">
        <v>400</v>
      </c>
      <c r="F225" s="35">
        <v>0</v>
      </c>
      <c r="G225" s="36">
        <f t="shared" si="13"/>
        <v>0</v>
      </c>
    </row>
    <row r="226" spans="1:7" s="14" customFormat="1" ht="18" customHeight="1">
      <c r="A226" s="45"/>
      <c r="B226" s="90"/>
      <c r="C226" s="22" t="s">
        <v>3</v>
      </c>
      <c r="D226" s="82" t="s">
        <v>7</v>
      </c>
      <c r="E226" s="35">
        <v>22964</v>
      </c>
      <c r="F226" s="35">
        <v>20487.67</v>
      </c>
      <c r="G226" s="36">
        <f t="shared" si="13"/>
        <v>0.8921646925622713</v>
      </c>
    </row>
    <row r="227" spans="1:7" s="14" customFormat="1" ht="18" customHeight="1">
      <c r="A227" s="45"/>
      <c r="B227" s="90"/>
      <c r="C227" s="22" t="s">
        <v>36</v>
      </c>
      <c r="D227" s="81" t="s">
        <v>43</v>
      </c>
      <c r="E227" s="35">
        <v>1000</v>
      </c>
      <c r="F227" s="35">
        <v>0</v>
      </c>
      <c r="G227" s="36">
        <f t="shared" si="13"/>
        <v>0</v>
      </c>
    </row>
    <row r="228" spans="1:7" s="14" customFormat="1" ht="18.75" customHeight="1">
      <c r="A228" s="45"/>
      <c r="B228" s="90"/>
      <c r="C228" s="22" t="s">
        <v>84</v>
      </c>
      <c r="D228" s="78" t="s">
        <v>148</v>
      </c>
      <c r="E228" s="35">
        <v>13176</v>
      </c>
      <c r="F228" s="35">
        <v>13176</v>
      </c>
      <c r="G228" s="36">
        <f t="shared" si="13"/>
        <v>1</v>
      </c>
    </row>
    <row r="229" spans="1:7" s="14" customFormat="1" ht="18" customHeight="1">
      <c r="A229" s="45"/>
      <c r="B229" s="90" t="s">
        <v>108</v>
      </c>
      <c r="C229" s="22"/>
      <c r="D229" s="41" t="s">
        <v>46</v>
      </c>
      <c r="E229" s="35">
        <f>E230</f>
        <v>6000</v>
      </c>
      <c r="F229" s="35">
        <f>F230</f>
        <v>5000</v>
      </c>
      <c r="G229" s="36">
        <f t="shared" si="13"/>
        <v>0.8333333333333334</v>
      </c>
    </row>
    <row r="230" spans="1:7" s="14" customFormat="1" ht="48" customHeight="1">
      <c r="A230" s="45"/>
      <c r="B230" s="90"/>
      <c r="C230" s="22" t="s">
        <v>106</v>
      </c>
      <c r="D230" s="75" t="s">
        <v>158</v>
      </c>
      <c r="E230" s="35">
        <v>6000</v>
      </c>
      <c r="F230" s="35">
        <v>5000</v>
      </c>
      <c r="G230" s="36">
        <f t="shared" si="13"/>
        <v>0.8333333333333334</v>
      </c>
    </row>
    <row r="231" spans="1:7" s="14" customFormat="1" ht="18" customHeight="1">
      <c r="A231" s="45" t="s">
        <v>109</v>
      </c>
      <c r="B231" s="90"/>
      <c r="C231" s="22"/>
      <c r="D231" s="41" t="s">
        <v>187</v>
      </c>
      <c r="E231" s="35">
        <f>E232+E234+E251+E253+E257+E259+E275+E281</f>
        <v>3804236.9799999995</v>
      </c>
      <c r="F231" s="35">
        <f>F232+F234+F251+F253+F257+F259+F275+F281</f>
        <v>3769611.63</v>
      </c>
      <c r="G231" s="36">
        <f>F231/E231</f>
        <v>0.9908982142327002</v>
      </c>
    </row>
    <row r="232" spans="1:7" s="14" customFormat="1" ht="18" customHeight="1">
      <c r="A232" s="45"/>
      <c r="B232" s="90" t="s">
        <v>110</v>
      </c>
      <c r="C232" s="22"/>
      <c r="D232" s="41" t="s">
        <v>188</v>
      </c>
      <c r="E232" s="35">
        <f>E233</f>
        <v>20000</v>
      </c>
      <c r="F232" s="35">
        <f>F233</f>
        <v>17736.48</v>
      </c>
      <c r="G232" s="36">
        <f aca="true" t="shared" si="14" ref="G232:G250">F232/E232</f>
        <v>0.886824</v>
      </c>
    </row>
    <row r="233" spans="1:7" s="14" customFormat="1" ht="33.75" customHeight="1">
      <c r="A233" s="45"/>
      <c r="B233" s="90"/>
      <c r="C233" s="22" t="s">
        <v>111</v>
      </c>
      <c r="D233" s="78" t="s">
        <v>215</v>
      </c>
      <c r="E233" s="35">
        <v>20000</v>
      </c>
      <c r="F233" s="35">
        <v>17736.48</v>
      </c>
      <c r="G233" s="36">
        <f t="shared" si="14"/>
        <v>0.886824</v>
      </c>
    </row>
    <row r="234" spans="1:7" s="14" customFormat="1" ht="48" customHeight="1">
      <c r="A234" s="45"/>
      <c r="B234" s="90" t="s">
        <v>112</v>
      </c>
      <c r="C234" s="22"/>
      <c r="D234" s="81" t="s">
        <v>189</v>
      </c>
      <c r="E234" s="35">
        <f>E235+E236+E237+E238+E239+E240+E241+E242+E243+E244+E245+E246+E247+E248+E249+E250</f>
        <v>2833484.9999999995</v>
      </c>
      <c r="F234" s="35">
        <f>F235+F236+F237+F238+F239+F240+F241+F242+F243+F244+F245+F246+F247+F248+F249+F250</f>
        <v>2831400.9499999997</v>
      </c>
      <c r="G234" s="36">
        <f t="shared" si="14"/>
        <v>0.9992644923124704</v>
      </c>
    </row>
    <row r="235" spans="1:7" s="14" customFormat="1" ht="35.25" customHeight="1">
      <c r="A235" s="45"/>
      <c r="B235" s="90"/>
      <c r="C235" s="22" t="s">
        <v>113</v>
      </c>
      <c r="D235" s="78" t="s">
        <v>159</v>
      </c>
      <c r="E235" s="35">
        <v>2288</v>
      </c>
      <c r="F235" s="35">
        <v>2288</v>
      </c>
      <c r="G235" s="36">
        <f t="shared" si="14"/>
        <v>1</v>
      </c>
    </row>
    <row r="236" spans="1:7" s="14" customFormat="1" ht="18" customHeight="1">
      <c r="A236" s="45"/>
      <c r="B236" s="90"/>
      <c r="C236" s="22" t="s">
        <v>114</v>
      </c>
      <c r="D236" s="78" t="s">
        <v>160</v>
      </c>
      <c r="E236" s="35">
        <v>2749697.09</v>
      </c>
      <c r="F236" s="35">
        <v>2749696.58</v>
      </c>
      <c r="G236" s="36">
        <f t="shared" si="14"/>
        <v>0.9999998145250247</v>
      </c>
    </row>
    <row r="237" spans="1:7" s="14" customFormat="1" ht="18" customHeight="1">
      <c r="A237" s="45"/>
      <c r="B237" s="90"/>
      <c r="C237" s="22" t="s">
        <v>80</v>
      </c>
      <c r="D237" s="78" t="s">
        <v>143</v>
      </c>
      <c r="E237" s="35">
        <v>29087</v>
      </c>
      <c r="F237" s="35">
        <v>28186.16</v>
      </c>
      <c r="G237" s="36">
        <f t="shared" si="14"/>
        <v>0.9690294633341355</v>
      </c>
    </row>
    <row r="238" spans="1:7" s="14" customFormat="1" ht="17.25" customHeight="1">
      <c r="A238" s="45"/>
      <c r="B238" s="90"/>
      <c r="C238" s="22" t="s">
        <v>81</v>
      </c>
      <c r="D238" s="75" t="s">
        <v>144</v>
      </c>
      <c r="E238" s="35">
        <v>1830</v>
      </c>
      <c r="F238" s="35">
        <v>1396.6</v>
      </c>
      <c r="G238" s="36">
        <f t="shared" si="14"/>
        <v>0.7631693989071038</v>
      </c>
    </row>
    <row r="239" spans="1:7" s="14" customFormat="1" ht="18" customHeight="1">
      <c r="A239" s="45"/>
      <c r="B239" s="90"/>
      <c r="C239" s="22" t="s">
        <v>10</v>
      </c>
      <c r="D239" s="75" t="s">
        <v>31</v>
      </c>
      <c r="E239" s="35">
        <v>21243.9</v>
      </c>
      <c r="F239" s="35">
        <v>21075.46</v>
      </c>
      <c r="G239" s="36">
        <f t="shared" si="14"/>
        <v>0.992071135714252</v>
      </c>
    </row>
    <row r="240" spans="1:7" s="14" customFormat="1" ht="17.25" customHeight="1">
      <c r="A240" s="45"/>
      <c r="B240" s="90"/>
      <c r="C240" s="22" t="s">
        <v>11</v>
      </c>
      <c r="D240" s="75" t="s">
        <v>32</v>
      </c>
      <c r="E240" s="35">
        <v>757</v>
      </c>
      <c r="F240" s="35">
        <v>752.24</v>
      </c>
      <c r="G240" s="36">
        <f t="shared" si="14"/>
        <v>0.9937120211360634</v>
      </c>
    </row>
    <row r="241" spans="1:7" s="14" customFormat="1" ht="17.25" customHeight="1">
      <c r="A241" s="45"/>
      <c r="B241" s="90"/>
      <c r="C241" s="22" t="s">
        <v>14</v>
      </c>
      <c r="D241" s="81" t="s">
        <v>28</v>
      </c>
      <c r="E241" s="35">
        <v>17072.01</v>
      </c>
      <c r="F241" s="35">
        <v>16791.82</v>
      </c>
      <c r="G241" s="36">
        <f t="shared" si="14"/>
        <v>0.983587755630415</v>
      </c>
    </row>
    <row r="242" spans="1:7" s="14" customFormat="1" ht="17.25" customHeight="1">
      <c r="A242" s="45"/>
      <c r="B242" s="90"/>
      <c r="C242" s="22" t="s">
        <v>115</v>
      </c>
      <c r="D242" s="78" t="s">
        <v>161</v>
      </c>
      <c r="E242" s="35">
        <v>60</v>
      </c>
      <c r="F242" s="35">
        <v>0</v>
      </c>
      <c r="G242" s="36">
        <f t="shared" si="14"/>
        <v>0</v>
      </c>
    </row>
    <row r="243" spans="1:7" s="14" customFormat="1" ht="18" customHeight="1">
      <c r="A243" s="45"/>
      <c r="B243" s="90"/>
      <c r="C243" s="22" t="s">
        <v>3</v>
      </c>
      <c r="D243" s="82" t="s">
        <v>7</v>
      </c>
      <c r="E243" s="35">
        <v>883</v>
      </c>
      <c r="F243" s="35">
        <v>882.6</v>
      </c>
      <c r="G243" s="36">
        <f t="shared" si="14"/>
        <v>0.9995469988674972</v>
      </c>
    </row>
    <row r="244" spans="1:7" s="14" customFormat="1" ht="18" customHeight="1">
      <c r="A244" s="45"/>
      <c r="B244" s="90"/>
      <c r="C244" s="22" t="s">
        <v>18</v>
      </c>
      <c r="D244" s="78" t="s">
        <v>29</v>
      </c>
      <c r="E244" s="35">
        <v>110</v>
      </c>
      <c r="F244" s="35">
        <v>59.78</v>
      </c>
      <c r="G244" s="36">
        <f t="shared" si="14"/>
        <v>0.5434545454545454</v>
      </c>
    </row>
    <row r="245" spans="1:7" s="14" customFormat="1" ht="32.25" customHeight="1">
      <c r="A245" s="45"/>
      <c r="B245" s="90"/>
      <c r="C245" s="22" t="s">
        <v>35</v>
      </c>
      <c r="D245" s="78" t="s">
        <v>41</v>
      </c>
      <c r="E245" s="35">
        <v>3000</v>
      </c>
      <c r="F245" s="35">
        <v>2999.9</v>
      </c>
      <c r="G245" s="36">
        <f t="shared" si="14"/>
        <v>0.9999666666666667</v>
      </c>
    </row>
    <row r="246" spans="1:7" s="14" customFormat="1" ht="18" customHeight="1">
      <c r="A246" s="45"/>
      <c r="B246" s="90"/>
      <c r="C246" s="22" t="s">
        <v>36</v>
      </c>
      <c r="D246" s="81" t="s">
        <v>43</v>
      </c>
      <c r="E246" s="35">
        <v>1400</v>
      </c>
      <c r="F246" s="35">
        <v>1219.26</v>
      </c>
      <c r="G246" s="36">
        <f t="shared" si="14"/>
        <v>0.8709</v>
      </c>
    </row>
    <row r="247" spans="1:7" s="14" customFormat="1" ht="18" customHeight="1">
      <c r="A247" s="45"/>
      <c r="B247" s="90"/>
      <c r="C247" s="22" t="s">
        <v>83</v>
      </c>
      <c r="D247" s="75" t="s">
        <v>144</v>
      </c>
      <c r="E247" s="35">
        <v>1609</v>
      </c>
      <c r="F247" s="35">
        <v>1609</v>
      </c>
      <c r="G247" s="36">
        <f t="shared" si="14"/>
        <v>1</v>
      </c>
    </row>
    <row r="248" spans="1:7" s="14" customFormat="1" ht="34.5" customHeight="1">
      <c r="A248" s="45"/>
      <c r="B248" s="90"/>
      <c r="C248" s="22" t="s">
        <v>40</v>
      </c>
      <c r="D248" s="78" t="s">
        <v>151</v>
      </c>
      <c r="E248" s="35">
        <v>807</v>
      </c>
      <c r="F248" s="35">
        <v>807</v>
      </c>
      <c r="G248" s="36">
        <f t="shared" si="14"/>
        <v>1</v>
      </c>
    </row>
    <row r="249" spans="1:7" s="14" customFormat="1" ht="33.75" customHeight="1">
      <c r="A249" s="45"/>
      <c r="B249" s="90"/>
      <c r="C249" s="22" t="s">
        <v>57</v>
      </c>
      <c r="D249" s="78" t="s">
        <v>157</v>
      </c>
      <c r="E249" s="35">
        <v>2481</v>
      </c>
      <c r="F249" s="35">
        <v>2480.92</v>
      </c>
      <c r="G249" s="36">
        <f t="shared" si="14"/>
        <v>0.9999677549375252</v>
      </c>
    </row>
    <row r="250" spans="1:7" s="14" customFormat="1" ht="32.25" customHeight="1">
      <c r="A250" s="45"/>
      <c r="B250" s="90"/>
      <c r="C250" s="22" t="s">
        <v>37</v>
      </c>
      <c r="D250" s="78" t="s">
        <v>42</v>
      </c>
      <c r="E250" s="35">
        <v>1160</v>
      </c>
      <c r="F250" s="35">
        <v>1155.63</v>
      </c>
      <c r="G250" s="36">
        <f t="shared" si="14"/>
        <v>0.9962327586206897</v>
      </c>
    </row>
    <row r="251" spans="1:7" s="14" customFormat="1" ht="48.75" customHeight="1">
      <c r="A251" s="45"/>
      <c r="B251" s="90" t="s">
        <v>116</v>
      </c>
      <c r="C251" s="22"/>
      <c r="D251" s="30" t="s">
        <v>190</v>
      </c>
      <c r="E251" s="35">
        <f>E252</f>
        <v>11166</v>
      </c>
      <c r="F251" s="35">
        <f>F252</f>
        <v>10965.49</v>
      </c>
      <c r="G251" s="36">
        <f aca="true" t="shared" si="15" ref="G251:G267">F251/E251</f>
        <v>0.9820428085258821</v>
      </c>
    </row>
    <row r="252" spans="1:7" s="14" customFormat="1" ht="18" customHeight="1">
      <c r="A252" s="45"/>
      <c r="B252" s="90"/>
      <c r="C252" s="22" t="s">
        <v>117</v>
      </c>
      <c r="D252" s="78" t="s">
        <v>162</v>
      </c>
      <c r="E252" s="35">
        <v>11166</v>
      </c>
      <c r="F252" s="35">
        <v>10965.49</v>
      </c>
      <c r="G252" s="36">
        <f t="shared" si="15"/>
        <v>0.9820428085258821</v>
      </c>
    </row>
    <row r="253" spans="1:7" s="14" customFormat="1" ht="34.5" customHeight="1">
      <c r="A253" s="45"/>
      <c r="B253" s="90" t="s">
        <v>118</v>
      </c>
      <c r="C253" s="22"/>
      <c r="D253" s="41" t="s">
        <v>191</v>
      </c>
      <c r="E253" s="35">
        <f>E254+E255+E256</f>
        <v>294649.98</v>
      </c>
      <c r="F253" s="35">
        <f>F254+F255+F256</f>
        <v>281943.69</v>
      </c>
      <c r="G253" s="36">
        <f t="shared" si="15"/>
        <v>0.9568766643052208</v>
      </c>
    </row>
    <row r="254" spans="1:7" s="14" customFormat="1" ht="34.5" customHeight="1">
      <c r="A254" s="45"/>
      <c r="B254" s="90"/>
      <c r="C254" s="22" t="s">
        <v>113</v>
      </c>
      <c r="D254" s="78" t="s">
        <v>159</v>
      </c>
      <c r="E254" s="35">
        <v>953.18</v>
      </c>
      <c r="F254" s="35">
        <v>953.18</v>
      </c>
      <c r="G254" s="36">
        <f t="shared" si="15"/>
        <v>1</v>
      </c>
    </row>
    <row r="255" spans="1:7" s="14" customFormat="1" ht="18" customHeight="1">
      <c r="A255" s="45"/>
      <c r="B255" s="90"/>
      <c r="C255" s="22" t="s">
        <v>114</v>
      </c>
      <c r="D255" s="78" t="s">
        <v>160</v>
      </c>
      <c r="E255" s="35">
        <v>290698</v>
      </c>
      <c r="F255" s="35">
        <v>280990.51</v>
      </c>
      <c r="G255" s="36">
        <f t="shared" si="15"/>
        <v>0.9666062718009756</v>
      </c>
    </row>
    <row r="256" spans="1:7" s="14" customFormat="1" ht="18" customHeight="1">
      <c r="A256" s="45"/>
      <c r="B256" s="90"/>
      <c r="C256" s="22" t="s">
        <v>3</v>
      </c>
      <c r="D256" s="82" t="s">
        <v>7</v>
      </c>
      <c r="E256" s="35">
        <v>2998.8</v>
      </c>
      <c r="F256" s="35">
        <v>0</v>
      </c>
      <c r="G256" s="36">
        <f t="shared" si="15"/>
        <v>0</v>
      </c>
    </row>
    <row r="257" spans="1:7" s="14" customFormat="1" ht="18" customHeight="1">
      <c r="A257" s="45"/>
      <c r="B257" s="90" t="s">
        <v>119</v>
      </c>
      <c r="C257" s="22"/>
      <c r="D257" s="41" t="s">
        <v>192</v>
      </c>
      <c r="E257" s="35">
        <f>E258</f>
        <v>25000</v>
      </c>
      <c r="F257" s="35">
        <f>F258</f>
        <v>17211.82</v>
      </c>
      <c r="G257" s="36">
        <f t="shared" si="15"/>
        <v>0.6884728</v>
      </c>
    </row>
    <row r="258" spans="1:7" s="14" customFormat="1" ht="18" customHeight="1">
      <c r="A258" s="45"/>
      <c r="B258" s="90"/>
      <c r="C258" s="22" t="s">
        <v>114</v>
      </c>
      <c r="D258" s="78" t="s">
        <v>160</v>
      </c>
      <c r="E258" s="35">
        <v>25000</v>
      </c>
      <c r="F258" s="35">
        <v>17211.82</v>
      </c>
      <c r="G258" s="36">
        <f t="shared" si="15"/>
        <v>0.6884728</v>
      </c>
    </row>
    <row r="259" spans="1:7" s="14" customFormat="1" ht="18.75" customHeight="1">
      <c r="A259" s="45"/>
      <c r="B259" s="90" t="s">
        <v>120</v>
      </c>
      <c r="C259" s="22"/>
      <c r="D259" s="41" t="s">
        <v>193</v>
      </c>
      <c r="E259" s="35">
        <f>E260+E261+E262+E263+E264+E265+E266+E267+E268+E269+E270+E271+E272+E273+E274</f>
        <v>260936</v>
      </c>
      <c r="F259" s="35">
        <f>F260+F261+F262+F263+F264+F265+F266+F267+F268+F269+F270+F271+F272+F273+F274</f>
        <v>252451.51000000004</v>
      </c>
      <c r="G259" s="36">
        <f t="shared" si="15"/>
        <v>0.9674844023055463</v>
      </c>
    </row>
    <row r="260" spans="1:7" s="14" customFormat="1" ht="18" customHeight="1">
      <c r="A260" s="45"/>
      <c r="B260" s="90"/>
      <c r="C260" s="22" t="s">
        <v>79</v>
      </c>
      <c r="D260" s="78" t="s">
        <v>142</v>
      </c>
      <c r="E260" s="35">
        <v>1600</v>
      </c>
      <c r="F260" s="35">
        <v>565.53</v>
      </c>
      <c r="G260" s="36">
        <f t="shared" si="15"/>
        <v>0.35345624999999997</v>
      </c>
    </row>
    <row r="261" spans="1:7" s="14" customFormat="1" ht="17.25" customHeight="1">
      <c r="A261" s="45"/>
      <c r="B261" s="90"/>
      <c r="C261" s="22" t="s">
        <v>80</v>
      </c>
      <c r="D261" s="78" t="s">
        <v>143</v>
      </c>
      <c r="E261" s="35">
        <v>155531</v>
      </c>
      <c r="F261" s="35">
        <v>155084.17</v>
      </c>
      <c r="G261" s="36">
        <f t="shared" si="15"/>
        <v>0.997127067915721</v>
      </c>
    </row>
    <row r="262" spans="1:7" s="14" customFormat="1" ht="17.25" customHeight="1">
      <c r="A262" s="45"/>
      <c r="B262" s="90"/>
      <c r="C262" s="22" t="s">
        <v>81</v>
      </c>
      <c r="D262" s="75" t="s">
        <v>144</v>
      </c>
      <c r="E262" s="35">
        <v>10300</v>
      </c>
      <c r="F262" s="35">
        <v>10300</v>
      </c>
      <c r="G262" s="36">
        <f t="shared" si="15"/>
        <v>1</v>
      </c>
    </row>
    <row r="263" spans="1:7" s="14" customFormat="1" ht="18" customHeight="1">
      <c r="A263" s="45"/>
      <c r="B263" s="90"/>
      <c r="C263" s="22" t="s">
        <v>10</v>
      </c>
      <c r="D263" s="75" t="s">
        <v>31</v>
      </c>
      <c r="E263" s="35">
        <v>29447</v>
      </c>
      <c r="F263" s="35">
        <v>29294.97</v>
      </c>
      <c r="G263" s="36">
        <f t="shared" si="15"/>
        <v>0.9948371650762388</v>
      </c>
    </row>
    <row r="264" spans="1:7" s="14" customFormat="1" ht="18" customHeight="1">
      <c r="A264" s="45"/>
      <c r="B264" s="90"/>
      <c r="C264" s="22" t="s">
        <v>11</v>
      </c>
      <c r="D264" s="75" t="s">
        <v>32</v>
      </c>
      <c r="E264" s="35">
        <v>3922</v>
      </c>
      <c r="F264" s="35">
        <v>3886.24</v>
      </c>
      <c r="G264" s="36">
        <f t="shared" si="15"/>
        <v>0.9908822029576746</v>
      </c>
    </row>
    <row r="265" spans="1:7" s="14" customFormat="1" ht="17.25" customHeight="1">
      <c r="A265" s="45"/>
      <c r="B265" s="90"/>
      <c r="C265" s="22" t="s">
        <v>14</v>
      </c>
      <c r="D265" s="81" t="s">
        <v>28</v>
      </c>
      <c r="E265" s="35">
        <v>8696</v>
      </c>
      <c r="F265" s="35">
        <v>8661.51</v>
      </c>
      <c r="G265" s="36">
        <f t="shared" si="15"/>
        <v>0.9960338086476541</v>
      </c>
    </row>
    <row r="266" spans="1:7" s="14" customFormat="1" ht="18" customHeight="1">
      <c r="A266" s="45"/>
      <c r="B266" s="90"/>
      <c r="C266" s="22" t="s">
        <v>3</v>
      </c>
      <c r="D266" s="82" t="s">
        <v>7</v>
      </c>
      <c r="E266" s="35">
        <v>3100</v>
      </c>
      <c r="F266" s="35">
        <v>3059.2</v>
      </c>
      <c r="G266" s="36">
        <f t="shared" si="15"/>
        <v>0.9868387096774193</v>
      </c>
    </row>
    <row r="267" spans="1:7" s="14" customFormat="1" ht="18" customHeight="1">
      <c r="A267" s="45"/>
      <c r="B267" s="90"/>
      <c r="C267" s="22" t="s">
        <v>18</v>
      </c>
      <c r="D267" s="78" t="s">
        <v>29</v>
      </c>
      <c r="E267" s="35">
        <v>100</v>
      </c>
      <c r="F267" s="35">
        <v>0</v>
      </c>
      <c r="G267" s="36">
        <f t="shared" si="15"/>
        <v>0</v>
      </c>
    </row>
    <row r="268" spans="1:7" s="14" customFormat="1" ht="33" customHeight="1">
      <c r="A268" s="45"/>
      <c r="B268" s="90"/>
      <c r="C268" s="22" t="s">
        <v>35</v>
      </c>
      <c r="D268" s="78" t="s">
        <v>41</v>
      </c>
      <c r="E268" s="35">
        <v>4000</v>
      </c>
      <c r="F268" s="35">
        <v>219.95</v>
      </c>
      <c r="G268" s="36">
        <f aca="true" t="shared" si="16" ref="G268:G299">F268/E268</f>
        <v>0.054987499999999995</v>
      </c>
    </row>
    <row r="269" spans="1:7" s="14" customFormat="1" ht="17.25" customHeight="1">
      <c r="A269" s="45"/>
      <c r="B269" s="90"/>
      <c r="C269" s="22" t="s">
        <v>36</v>
      </c>
      <c r="D269" s="81" t="s">
        <v>43</v>
      </c>
      <c r="E269" s="35">
        <v>4650</v>
      </c>
      <c r="F269" s="35">
        <v>4634.59</v>
      </c>
      <c r="G269" s="36">
        <f t="shared" si="16"/>
        <v>0.9966860215053763</v>
      </c>
    </row>
    <row r="270" spans="1:7" s="14" customFormat="1" ht="18" customHeight="1">
      <c r="A270" s="45"/>
      <c r="B270" s="90"/>
      <c r="C270" s="22" t="s">
        <v>83</v>
      </c>
      <c r="D270" s="75" t="s">
        <v>144</v>
      </c>
      <c r="E270" s="35">
        <v>3822</v>
      </c>
      <c r="F270" s="35">
        <v>3822</v>
      </c>
      <c r="G270" s="36">
        <f t="shared" si="16"/>
        <v>1</v>
      </c>
    </row>
    <row r="271" spans="1:7" s="14" customFormat="1" ht="36" customHeight="1">
      <c r="A271" s="45"/>
      <c r="B271" s="90"/>
      <c r="C271" s="22" t="s">
        <v>40</v>
      </c>
      <c r="D271" s="78" t="s">
        <v>151</v>
      </c>
      <c r="E271" s="35">
        <v>4128</v>
      </c>
      <c r="F271" s="35">
        <v>3250</v>
      </c>
      <c r="G271" s="36">
        <f t="shared" si="16"/>
        <v>0.7873062015503876</v>
      </c>
    </row>
    <row r="272" spans="1:7" s="14" customFormat="1" ht="33" customHeight="1">
      <c r="A272" s="45"/>
      <c r="B272" s="90"/>
      <c r="C272" s="22" t="s">
        <v>57</v>
      </c>
      <c r="D272" s="78" t="s">
        <v>157</v>
      </c>
      <c r="E272" s="35">
        <v>1850</v>
      </c>
      <c r="F272" s="35">
        <v>0</v>
      </c>
      <c r="G272" s="36">
        <f t="shared" si="16"/>
        <v>0</v>
      </c>
    </row>
    <row r="273" spans="1:7" s="14" customFormat="1" ht="33.75" customHeight="1">
      <c r="A273" s="45"/>
      <c r="B273" s="90"/>
      <c r="C273" s="22" t="s">
        <v>37</v>
      </c>
      <c r="D273" s="78" t="s">
        <v>42</v>
      </c>
      <c r="E273" s="35">
        <v>10090</v>
      </c>
      <c r="F273" s="35">
        <v>10046.81</v>
      </c>
      <c r="G273" s="36">
        <f t="shared" si="16"/>
        <v>0.9957195242814667</v>
      </c>
    </row>
    <row r="274" spans="1:7" s="14" customFormat="1" ht="18" customHeight="1">
      <c r="A274" s="45"/>
      <c r="B274" s="90"/>
      <c r="C274" s="22" t="s">
        <v>84</v>
      </c>
      <c r="D274" s="78" t="s">
        <v>216</v>
      </c>
      <c r="E274" s="35">
        <v>19700</v>
      </c>
      <c r="F274" s="35">
        <v>19626.54</v>
      </c>
      <c r="G274" s="36">
        <f t="shared" si="16"/>
        <v>0.9962710659898477</v>
      </c>
    </row>
    <row r="275" spans="1:7" s="14" customFormat="1" ht="18" customHeight="1">
      <c r="A275" s="45"/>
      <c r="B275" s="90" t="s">
        <v>121</v>
      </c>
      <c r="C275" s="22"/>
      <c r="D275" s="30" t="s">
        <v>194</v>
      </c>
      <c r="E275" s="35">
        <f>E276+E277+E278+E279+E280</f>
        <v>25800</v>
      </c>
      <c r="F275" s="35">
        <f>F276+F277+F278+F279+F280</f>
        <v>24701.69</v>
      </c>
      <c r="G275" s="36">
        <f t="shared" si="16"/>
        <v>0.9574298449612403</v>
      </c>
    </row>
    <row r="276" spans="1:7" s="14" customFormat="1" ht="17.25" customHeight="1">
      <c r="A276" s="45"/>
      <c r="B276" s="90"/>
      <c r="C276" s="22" t="s">
        <v>79</v>
      </c>
      <c r="D276" s="78" t="s">
        <v>142</v>
      </c>
      <c r="E276" s="35">
        <v>740</v>
      </c>
      <c r="F276" s="35">
        <v>102.75</v>
      </c>
      <c r="G276" s="36">
        <f t="shared" si="16"/>
        <v>0.13885135135135135</v>
      </c>
    </row>
    <row r="277" spans="1:7" s="14" customFormat="1" ht="17.25" customHeight="1">
      <c r="A277" s="45"/>
      <c r="B277" s="90"/>
      <c r="C277" s="22" t="s">
        <v>80</v>
      </c>
      <c r="D277" s="78" t="s">
        <v>143</v>
      </c>
      <c r="E277" s="35">
        <v>20900</v>
      </c>
      <c r="F277" s="35">
        <v>20668.11</v>
      </c>
      <c r="G277" s="36">
        <f t="shared" si="16"/>
        <v>0.9889047846889952</v>
      </c>
    </row>
    <row r="278" spans="1:7" s="14" customFormat="1" ht="18" customHeight="1">
      <c r="A278" s="45"/>
      <c r="B278" s="90"/>
      <c r="C278" s="22" t="s">
        <v>10</v>
      </c>
      <c r="D278" s="75" t="s">
        <v>31</v>
      </c>
      <c r="E278" s="35">
        <v>3770</v>
      </c>
      <c r="F278" s="35">
        <v>3604.98</v>
      </c>
      <c r="G278" s="36">
        <f t="shared" si="16"/>
        <v>0.9562281167108754</v>
      </c>
    </row>
    <row r="279" spans="1:7" s="14" customFormat="1" ht="18" customHeight="1">
      <c r="A279" s="45"/>
      <c r="B279" s="90"/>
      <c r="C279" s="22" t="s">
        <v>11</v>
      </c>
      <c r="D279" s="75" t="s">
        <v>32</v>
      </c>
      <c r="E279" s="35">
        <v>330</v>
      </c>
      <c r="F279" s="35">
        <v>265.85</v>
      </c>
      <c r="G279" s="36">
        <f t="shared" si="16"/>
        <v>0.8056060606060607</v>
      </c>
    </row>
    <row r="280" spans="1:7" s="14" customFormat="1" ht="17.25" customHeight="1">
      <c r="A280" s="45"/>
      <c r="B280" s="90"/>
      <c r="C280" s="22" t="s">
        <v>115</v>
      </c>
      <c r="D280" s="78" t="s">
        <v>161</v>
      </c>
      <c r="E280" s="35">
        <v>60</v>
      </c>
      <c r="F280" s="35">
        <v>60</v>
      </c>
      <c r="G280" s="36">
        <f t="shared" si="16"/>
        <v>1</v>
      </c>
    </row>
    <row r="281" spans="1:7" s="14" customFormat="1" ht="17.25" customHeight="1">
      <c r="A281" s="45"/>
      <c r="B281" s="90" t="s">
        <v>122</v>
      </c>
      <c r="C281" s="22"/>
      <c r="D281" s="30" t="s">
        <v>46</v>
      </c>
      <c r="E281" s="35">
        <f>E282+E283+E284</f>
        <v>333200</v>
      </c>
      <c r="F281" s="35">
        <f>F282+F283+F284</f>
        <v>333200</v>
      </c>
      <c r="G281" s="36">
        <f t="shared" si="16"/>
        <v>1</v>
      </c>
    </row>
    <row r="282" spans="1:7" s="14" customFormat="1" ht="36" customHeight="1">
      <c r="A282" s="45"/>
      <c r="B282" s="90"/>
      <c r="C282" s="22" t="s">
        <v>123</v>
      </c>
      <c r="D282" s="78" t="s">
        <v>212</v>
      </c>
      <c r="E282" s="35">
        <v>2000</v>
      </c>
      <c r="F282" s="35">
        <v>2000</v>
      </c>
      <c r="G282" s="36">
        <f t="shared" si="16"/>
        <v>1</v>
      </c>
    </row>
    <row r="283" spans="1:7" s="14" customFormat="1" ht="18" customHeight="1">
      <c r="A283" s="45"/>
      <c r="B283" s="90"/>
      <c r="C283" s="22" t="s">
        <v>114</v>
      </c>
      <c r="D283" s="78" t="s">
        <v>160</v>
      </c>
      <c r="E283" s="35">
        <v>311200</v>
      </c>
      <c r="F283" s="35">
        <v>311200</v>
      </c>
      <c r="G283" s="36">
        <f t="shared" si="16"/>
        <v>1</v>
      </c>
    </row>
    <row r="284" spans="1:7" s="14" customFormat="1" ht="18" customHeight="1">
      <c r="A284" s="45"/>
      <c r="B284" s="90"/>
      <c r="C284" s="22" t="s">
        <v>14</v>
      </c>
      <c r="D284" s="81" t="s">
        <v>28</v>
      </c>
      <c r="E284" s="35">
        <v>20000</v>
      </c>
      <c r="F284" s="35">
        <v>20000</v>
      </c>
      <c r="G284" s="36">
        <f t="shared" si="16"/>
        <v>1</v>
      </c>
    </row>
    <row r="285" spans="1:7" s="14" customFormat="1" ht="18" customHeight="1">
      <c r="A285" s="45" t="s">
        <v>124</v>
      </c>
      <c r="B285" s="90"/>
      <c r="C285" s="22"/>
      <c r="D285" s="48" t="s">
        <v>195</v>
      </c>
      <c r="E285" s="35">
        <f>E286+E290</f>
        <v>288426</v>
      </c>
      <c r="F285" s="35">
        <f>F286+F290</f>
        <v>287184.10000000003</v>
      </c>
      <c r="G285" s="36">
        <f t="shared" si="16"/>
        <v>0.9956942161941019</v>
      </c>
    </row>
    <row r="286" spans="1:7" s="14" customFormat="1" ht="18" customHeight="1">
      <c r="A286" s="45"/>
      <c r="B286" s="90" t="s">
        <v>125</v>
      </c>
      <c r="C286" s="22"/>
      <c r="D286" s="41" t="s">
        <v>196</v>
      </c>
      <c r="E286" s="35">
        <f>E287+E288+E289</f>
        <v>28154</v>
      </c>
      <c r="F286" s="35">
        <f>F287+F288+F289</f>
        <v>28145.929999999997</v>
      </c>
      <c r="G286" s="36">
        <f t="shared" si="16"/>
        <v>0.9997133622220642</v>
      </c>
    </row>
    <row r="287" spans="1:7" s="14" customFormat="1" ht="18" customHeight="1">
      <c r="A287" s="45"/>
      <c r="B287" s="90"/>
      <c r="C287" s="22" t="s">
        <v>80</v>
      </c>
      <c r="D287" s="78" t="s">
        <v>143</v>
      </c>
      <c r="E287" s="35">
        <v>23483</v>
      </c>
      <c r="F287" s="35">
        <v>23480.37</v>
      </c>
      <c r="G287" s="36">
        <f t="shared" si="16"/>
        <v>0.9998880040880637</v>
      </c>
    </row>
    <row r="288" spans="1:7" s="14" customFormat="1" ht="18" customHeight="1">
      <c r="A288" s="45"/>
      <c r="B288" s="90"/>
      <c r="C288" s="22" t="s">
        <v>10</v>
      </c>
      <c r="D288" s="75" t="s">
        <v>31</v>
      </c>
      <c r="E288" s="35">
        <v>4092</v>
      </c>
      <c r="F288" s="35">
        <v>4089.37</v>
      </c>
      <c r="G288" s="36">
        <f t="shared" si="16"/>
        <v>0.9993572825024437</v>
      </c>
    </row>
    <row r="289" spans="1:7" s="14" customFormat="1" ht="17.25" customHeight="1">
      <c r="A289" s="45"/>
      <c r="B289" s="90"/>
      <c r="C289" s="22" t="s">
        <v>11</v>
      </c>
      <c r="D289" s="75" t="s">
        <v>32</v>
      </c>
      <c r="E289" s="35">
        <v>579</v>
      </c>
      <c r="F289" s="35">
        <v>576.19</v>
      </c>
      <c r="G289" s="36">
        <f t="shared" si="16"/>
        <v>0.9951468048359241</v>
      </c>
    </row>
    <row r="290" spans="1:7" s="14" customFormat="1" ht="17.25" customHeight="1">
      <c r="A290" s="45"/>
      <c r="B290" s="90" t="s">
        <v>126</v>
      </c>
      <c r="C290" s="22"/>
      <c r="D290" s="41" t="s">
        <v>197</v>
      </c>
      <c r="E290" s="35">
        <f>E291+E292</f>
        <v>260272</v>
      </c>
      <c r="F290" s="35">
        <f>F291+F292</f>
        <v>259038.17</v>
      </c>
      <c r="G290" s="36">
        <f t="shared" si="16"/>
        <v>0.9952594593348497</v>
      </c>
    </row>
    <row r="291" spans="1:7" s="14" customFormat="1" ht="17.25" customHeight="1">
      <c r="A291" s="45"/>
      <c r="B291" s="90"/>
      <c r="C291" s="22" t="s">
        <v>127</v>
      </c>
      <c r="D291" s="78" t="s">
        <v>163</v>
      </c>
      <c r="E291" s="35">
        <v>225032</v>
      </c>
      <c r="F291" s="35">
        <v>224610.17</v>
      </c>
      <c r="G291" s="36">
        <f t="shared" si="16"/>
        <v>0.9981254666003058</v>
      </c>
    </row>
    <row r="292" spans="1:7" s="14" customFormat="1" ht="18" customHeight="1">
      <c r="A292" s="45"/>
      <c r="B292" s="90"/>
      <c r="C292" s="22" t="s">
        <v>128</v>
      </c>
      <c r="D292" s="78" t="s">
        <v>164</v>
      </c>
      <c r="E292" s="35">
        <v>35240</v>
      </c>
      <c r="F292" s="35">
        <v>34428</v>
      </c>
      <c r="G292" s="36">
        <f t="shared" si="16"/>
        <v>0.9769580022701475</v>
      </c>
    </row>
    <row r="293" spans="1:7" s="14" customFormat="1" ht="16.5" customHeight="1">
      <c r="A293" s="45" t="s">
        <v>129</v>
      </c>
      <c r="B293" s="90"/>
      <c r="C293" s="22"/>
      <c r="D293" s="41" t="s">
        <v>198</v>
      </c>
      <c r="E293" s="35">
        <f>E294+E296+E301+E303</f>
        <v>603333</v>
      </c>
      <c r="F293" s="35">
        <f>F294+F296+F301+F303</f>
        <v>541656.22</v>
      </c>
      <c r="G293" s="36">
        <f t="shared" si="16"/>
        <v>0.8977732363388046</v>
      </c>
    </row>
    <row r="294" spans="1:7" s="14" customFormat="1" ht="17.25" customHeight="1">
      <c r="A294" s="45"/>
      <c r="B294" s="90" t="s">
        <v>130</v>
      </c>
      <c r="C294" s="22"/>
      <c r="D294" s="30" t="s">
        <v>199</v>
      </c>
      <c r="E294" s="35">
        <f>E295</f>
        <v>201245</v>
      </c>
      <c r="F294" s="35">
        <f>F295</f>
        <v>201235</v>
      </c>
      <c r="G294" s="36">
        <f t="shared" si="16"/>
        <v>0.9999503093244553</v>
      </c>
    </row>
    <row r="295" spans="1:7" s="14" customFormat="1" ht="65.25" customHeight="1">
      <c r="A295" s="45"/>
      <c r="B295" s="90"/>
      <c r="C295" s="22" t="s">
        <v>131</v>
      </c>
      <c r="D295" s="78" t="s">
        <v>165</v>
      </c>
      <c r="E295" s="35">
        <v>201245</v>
      </c>
      <c r="F295" s="35">
        <v>201235</v>
      </c>
      <c r="G295" s="36">
        <f t="shared" si="16"/>
        <v>0.9999503093244553</v>
      </c>
    </row>
    <row r="296" spans="1:7" s="14" customFormat="1" ht="17.25" customHeight="1">
      <c r="A296" s="45"/>
      <c r="B296" s="90" t="s">
        <v>132</v>
      </c>
      <c r="C296" s="22"/>
      <c r="D296" s="30" t="s">
        <v>200</v>
      </c>
      <c r="E296" s="35">
        <f>E297+E298+E299+E300</f>
        <v>150000</v>
      </c>
      <c r="F296" s="35">
        <f>F297+F298+F299+F300</f>
        <v>125048.41</v>
      </c>
      <c r="G296" s="36">
        <f t="shared" si="16"/>
        <v>0.8336560666666667</v>
      </c>
    </row>
    <row r="297" spans="1:7" s="14" customFormat="1" ht="17.25" customHeight="1">
      <c r="A297" s="45"/>
      <c r="B297" s="90"/>
      <c r="C297" s="22" t="s">
        <v>21</v>
      </c>
      <c r="D297" s="78" t="s">
        <v>30</v>
      </c>
      <c r="E297" s="35">
        <v>44000</v>
      </c>
      <c r="F297" s="35">
        <v>40631.28</v>
      </c>
      <c r="G297" s="36">
        <f t="shared" si="16"/>
        <v>0.9234381818181818</v>
      </c>
    </row>
    <row r="298" spans="1:7" s="14" customFormat="1" ht="17.25" customHeight="1">
      <c r="A298" s="45"/>
      <c r="B298" s="90"/>
      <c r="C298" s="22" t="s">
        <v>17</v>
      </c>
      <c r="D298" s="78" t="s">
        <v>27</v>
      </c>
      <c r="E298" s="35">
        <v>23000</v>
      </c>
      <c r="F298" s="35">
        <v>20310.89</v>
      </c>
      <c r="G298" s="36">
        <f t="shared" si="16"/>
        <v>0.8830821739130434</v>
      </c>
    </row>
    <row r="299" spans="1:7" s="14" customFormat="1" ht="17.25" customHeight="1">
      <c r="A299" s="45"/>
      <c r="B299" s="90"/>
      <c r="C299" s="22" t="s">
        <v>3</v>
      </c>
      <c r="D299" s="82" t="s">
        <v>7</v>
      </c>
      <c r="E299" s="35">
        <v>3000</v>
      </c>
      <c r="F299" s="35">
        <v>1225.12</v>
      </c>
      <c r="G299" s="36">
        <f t="shared" si="16"/>
        <v>0.4083733333333333</v>
      </c>
    </row>
    <row r="300" spans="1:7" s="14" customFormat="1" ht="18" customHeight="1">
      <c r="A300" s="45"/>
      <c r="B300" s="90"/>
      <c r="C300" s="22" t="s">
        <v>72</v>
      </c>
      <c r="D300" s="78" t="s">
        <v>205</v>
      </c>
      <c r="E300" s="35">
        <v>80000</v>
      </c>
      <c r="F300" s="35">
        <v>62881.12</v>
      </c>
      <c r="G300" s="36">
        <f aca="true" t="shared" si="17" ref="G300:G325">F300/E300</f>
        <v>0.786014</v>
      </c>
    </row>
    <row r="301" spans="1:7" s="14" customFormat="1" ht="33" customHeight="1">
      <c r="A301" s="45"/>
      <c r="B301" s="90" t="s">
        <v>133</v>
      </c>
      <c r="C301" s="22"/>
      <c r="D301" s="30" t="s">
        <v>201</v>
      </c>
      <c r="E301" s="35">
        <f>E302</f>
        <v>3000</v>
      </c>
      <c r="F301" s="35">
        <f>F302</f>
        <v>345</v>
      </c>
      <c r="G301" s="36">
        <f t="shared" si="17"/>
        <v>0.115</v>
      </c>
    </row>
    <row r="302" spans="1:7" s="14" customFormat="1" ht="18" customHeight="1">
      <c r="A302" s="45"/>
      <c r="B302" s="90"/>
      <c r="C302" s="22" t="s">
        <v>9</v>
      </c>
      <c r="D302" s="92" t="s">
        <v>26</v>
      </c>
      <c r="E302" s="35">
        <v>3000</v>
      </c>
      <c r="F302" s="35">
        <v>345</v>
      </c>
      <c r="G302" s="36">
        <f t="shared" si="17"/>
        <v>0.115</v>
      </c>
    </row>
    <row r="303" spans="1:7" s="14" customFormat="1" ht="18" customHeight="1">
      <c r="A303" s="45"/>
      <c r="B303" s="90" t="s">
        <v>134</v>
      </c>
      <c r="C303" s="22"/>
      <c r="D303" s="30" t="s">
        <v>46</v>
      </c>
      <c r="E303" s="35">
        <f>E304+E305+E306+E307+E308+E309+E310+E311+E312</f>
        <v>249088</v>
      </c>
      <c r="F303" s="35">
        <f>F304+F305+F306+F307+F308+F309+F310+F311+F312</f>
        <v>215027.81</v>
      </c>
      <c r="G303" s="36">
        <f t="shared" si="17"/>
        <v>0.8632604139902363</v>
      </c>
    </row>
    <row r="304" spans="1:7" s="14" customFormat="1" ht="18" customHeight="1">
      <c r="A304" s="45"/>
      <c r="B304" s="90"/>
      <c r="C304" s="22" t="s">
        <v>79</v>
      </c>
      <c r="D304" s="78" t="s">
        <v>142</v>
      </c>
      <c r="E304" s="35">
        <v>2000</v>
      </c>
      <c r="F304" s="35">
        <v>1929.97</v>
      </c>
      <c r="G304" s="36">
        <f t="shared" si="17"/>
        <v>0.964985</v>
      </c>
    </row>
    <row r="305" spans="1:7" s="14" customFormat="1" ht="18" customHeight="1">
      <c r="A305" s="45"/>
      <c r="B305" s="90"/>
      <c r="C305" s="22" t="s">
        <v>80</v>
      </c>
      <c r="D305" s="78" t="s">
        <v>143</v>
      </c>
      <c r="E305" s="35">
        <v>137400</v>
      </c>
      <c r="F305" s="35">
        <v>132754.64</v>
      </c>
      <c r="G305" s="36">
        <f t="shared" si="17"/>
        <v>0.9661909752547309</v>
      </c>
    </row>
    <row r="306" spans="1:7" s="14" customFormat="1" ht="17.25" customHeight="1">
      <c r="A306" s="45"/>
      <c r="B306" s="90"/>
      <c r="C306" s="22" t="s">
        <v>81</v>
      </c>
      <c r="D306" s="75" t="s">
        <v>144</v>
      </c>
      <c r="E306" s="35">
        <v>11600</v>
      </c>
      <c r="F306" s="35">
        <v>11548.7</v>
      </c>
      <c r="G306" s="36">
        <f t="shared" si="17"/>
        <v>0.9955775862068966</v>
      </c>
    </row>
    <row r="307" spans="1:7" s="14" customFormat="1" ht="18" customHeight="1">
      <c r="A307" s="45"/>
      <c r="B307" s="90"/>
      <c r="C307" s="22" t="s">
        <v>10</v>
      </c>
      <c r="D307" s="75" t="s">
        <v>31</v>
      </c>
      <c r="E307" s="35">
        <v>26600</v>
      </c>
      <c r="F307" s="35">
        <v>26474.46</v>
      </c>
      <c r="G307" s="36">
        <f t="shared" si="17"/>
        <v>0.9952804511278195</v>
      </c>
    </row>
    <row r="308" spans="1:7" s="14" customFormat="1" ht="18" customHeight="1">
      <c r="A308" s="45"/>
      <c r="B308" s="90"/>
      <c r="C308" s="22" t="s">
        <v>11</v>
      </c>
      <c r="D308" s="75" t="s">
        <v>32</v>
      </c>
      <c r="E308" s="35">
        <v>4250</v>
      </c>
      <c r="F308" s="35">
        <v>4191.74</v>
      </c>
      <c r="G308" s="36">
        <f t="shared" si="17"/>
        <v>0.9862917647058823</v>
      </c>
    </row>
    <row r="309" spans="1:7" s="14" customFormat="1" ht="18" customHeight="1">
      <c r="A309" s="45"/>
      <c r="B309" s="90"/>
      <c r="C309" s="22" t="s">
        <v>14</v>
      </c>
      <c r="D309" s="81" t="s">
        <v>28</v>
      </c>
      <c r="E309" s="35">
        <v>16000</v>
      </c>
      <c r="F309" s="35">
        <v>11377.71</v>
      </c>
      <c r="G309" s="36">
        <f t="shared" si="17"/>
        <v>0.7111068749999999</v>
      </c>
    </row>
    <row r="310" spans="1:7" s="14" customFormat="1" ht="17.25" customHeight="1">
      <c r="A310" s="45"/>
      <c r="B310" s="90"/>
      <c r="C310" s="22" t="s">
        <v>3</v>
      </c>
      <c r="D310" s="82" t="s">
        <v>7</v>
      </c>
      <c r="E310" s="35">
        <v>17047</v>
      </c>
      <c r="F310" s="35">
        <v>1967.59</v>
      </c>
      <c r="G310" s="36">
        <f t="shared" si="17"/>
        <v>0.11542148178565143</v>
      </c>
    </row>
    <row r="311" spans="1:7" s="14" customFormat="1" ht="18" customHeight="1">
      <c r="A311" s="45"/>
      <c r="B311" s="90"/>
      <c r="C311" s="22" t="s">
        <v>9</v>
      </c>
      <c r="D311" s="92" t="s">
        <v>26</v>
      </c>
      <c r="E311" s="35">
        <v>25000</v>
      </c>
      <c r="F311" s="35">
        <v>15592</v>
      </c>
      <c r="G311" s="36">
        <f t="shared" si="17"/>
        <v>0.62368</v>
      </c>
    </row>
    <row r="312" spans="1:7" s="14" customFormat="1" ht="17.25" customHeight="1">
      <c r="A312" s="45"/>
      <c r="B312" s="90"/>
      <c r="C312" s="22" t="s">
        <v>83</v>
      </c>
      <c r="D312" s="75" t="s">
        <v>144</v>
      </c>
      <c r="E312" s="35">
        <v>9191</v>
      </c>
      <c r="F312" s="35">
        <v>9191</v>
      </c>
      <c r="G312" s="36">
        <f t="shared" si="17"/>
        <v>1</v>
      </c>
    </row>
    <row r="313" spans="1:7" s="14" customFormat="1" ht="18" customHeight="1">
      <c r="A313" s="45" t="s">
        <v>135</v>
      </c>
      <c r="B313" s="90"/>
      <c r="C313" s="22"/>
      <c r="D313" s="41" t="s">
        <v>202</v>
      </c>
      <c r="E313" s="35">
        <f>E314+E316+E318</f>
        <v>209303</v>
      </c>
      <c r="F313" s="35">
        <f>F314+F316+F318</f>
        <v>201649.18000000002</v>
      </c>
      <c r="G313" s="36">
        <f t="shared" si="17"/>
        <v>0.9634318667195407</v>
      </c>
    </row>
    <row r="314" spans="1:7" s="14" customFormat="1" ht="18" customHeight="1">
      <c r="A314" s="45"/>
      <c r="B314" s="90" t="s">
        <v>136</v>
      </c>
      <c r="C314" s="22"/>
      <c r="D314" s="41" t="s">
        <v>203</v>
      </c>
      <c r="E314" s="35">
        <f>E315</f>
        <v>7000</v>
      </c>
      <c r="F314" s="35">
        <f>F315</f>
        <v>300</v>
      </c>
      <c r="G314" s="36">
        <f t="shared" si="17"/>
        <v>0.04285714285714286</v>
      </c>
    </row>
    <row r="315" spans="1:7" s="14" customFormat="1" ht="18" customHeight="1">
      <c r="A315" s="45"/>
      <c r="B315" s="90"/>
      <c r="C315" s="22" t="s">
        <v>207</v>
      </c>
      <c r="D315" s="78" t="s">
        <v>205</v>
      </c>
      <c r="E315" s="35">
        <v>7000</v>
      </c>
      <c r="F315" s="35">
        <v>300</v>
      </c>
      <c r="G315" s="36">
        <f t="shared" si="17"/>
        <v>0.04285714285714286</v>
      </c>
    </row>
    <row r="316" spans="1:7" s="14" customFormat="1" ht="17.25" customHeight="1">
      <c r="A316" s="45"/>
      <c r="B316" s="90" t="s">
        <v>137</v>
      </c>
      <c r="C316" s="22"/>
      <c r="D316" s="41" t="s">
        <v>204</v>
      </c>
      <c r="E316" s="35">
        <f>E317</f>
        <v>146403</v>
      </c>
      <c r="F316" s="35">
        <f>F317</f>
        <v>146335.2</v>
      </c>
      <c r="G316" s="36">
        <f t="shared" si="17"/>
        <v>0.9995368947357637</v>
      </c>
    </row>
    <row r="317" spans="1:7" s="14" customFormat="1" ht="33" customHeight="1">
      <c r="A317" s="45"/>
      <c r="B317" s="90"/>
      <c r="C317" s="22" t="s">
        <v>138</v>
      </c>
      <c r="D317" s="78" t="s">
        <v>166</v>
      </c>
      <c r="E317" s="35">
        <v>146403</v>
      </c>
      <c r="F317" s="35">
        <v>146335.2</v>
      </c>
      <c r="G317" s="36">
        <f t="shared" si="17"/>
        <v>0.9995368947357637</v>
      </c>
    </row>
    <row r="318" spans="1:7" s="14" customFormat="1" ht="17.25" customHeight="1">
      <c r="A318" s="45"/>
      <c r="B318" s="90" t="s">
        <v>139</v>
      </c>
      <c r="C318" s="22"/>
      <c r="D318" s="41" t="s">
        <v>46</v>
      </c>
      <c r="E318" s="35">
        <f>E319+E320+E321</f>
        <v>55900</v>
      </c>
      <c r="F318" s="35">
        <f>F319+F320+F321</f>
        <v>55013.98</v>
      </c>
      <c r="G318" s="36">
        <f t="shared" si="17"/>
        <v>0.9841499105545618</v>
      </c>
    </row>
    <row r="319" spans="1:7" s="14" customFormat="1" ht="35.25" customHeight="1">
      <c r="A319" s="45"/>
      <c r="B319" s="90"/>
      <c r="C319" s="22" t="s">
        <v>138</v>
      </c>
      <c r="D319" s="78" t="s">
        <v>166</v>
      </c>
      <c r="E319" s="35">
        <v>38000</v>
      </c>
      <c r="F319" s="35">
        <v>37926.23</v>
      </c>
      <c r="G319" s="36">
        <f t="shared" si="17"/>
        <v>0.9980586842105263</v>
      </c>
    </row>
    <row r="320" spans="1:7" s="14" customFormat="1" ht="47.25" customHeight="1">
      <c r="A320" s="45"/>
      <c r="B320" s="90"/>
      <c r="C320" s="22" t="s">
        <v>106</v>
      </c>
      <c r="D320" s="75" t="s">
        <v>158</v>
      </c>
      <c r="E320" s="35">
        <v>17200</v>
      </c>
      <c r="F320" s="35">
        <v>17087.75</v>
      </c>
      <c r="G320" s="36">
        <f t="shared" si="17"/>
        <v>0.9934738372093024</v>
      </c>
    </row>
    <row r="321" spans="1:7" s="14" customFormat="1" ht="61.5" customHeight="1">
      <c r="A321" s="45"/>
      <c r="B321" s="90"/>
      <c r="C321" s="22" t="s">
        <v>94</v>
      </c>
      <c r="D321" s="75" t="s">
        <v>154</v>
      </c>
      <c r="E321" s="35">
        <v>700</v>
      </c>
      <c r="F321" s="35">
        <v>0</v>
      </c>
      <c r="G321" s="36">
        <f t="shared" si="17"/>
        <v>0</v>
      </c>
    </row>
    <row r="322" spans="1:7" s="12" customFormat="1" ht="18" customHeight="1">
      <c r="A322" s="93">
        <v>926</v>
      </c>
      <c r="B322" s="94"/>
      <c r="C322" s="22"/>
      <c r="D322" s="20" t="s">
        <v>56</v>
      </c>
      <c r="E322" s="35">
        <f>E323</f>
        <v>34000</v>
      </c>
      <c r="F322" s="35">
        <f>F323</f>
        <v>32251.79</v>
      </c>
      <c r="G322" s="36">
        <f t="shared" si="17"/>
        <v>0.9485820588235294</v>
      </c>
    </row>
    <row r="323" spans="1:7" s="12" customFormat="1" ht="18" customHeight="1">
      <c r="A323" s="93"/>
      <c r="B323" s="94" t="s">
        <v>55</v>
      </c>
      <c r="C323" s="22"/>
      <c r="D323" s="20" t="s">
        <v>46</v>
      </c>
      <c r="E323" s="35">
        <f>E324+E325+E326+E327+E328+E329</f>
        <v>34000</v>
      </c>
      <c r="F323" s="35">
        <f>F324+F325+F326+F327+F328+F329</f>
        <v>32251.79</v>
      </c>
      <c r="G323" s="36">
        <f t="shared" si="17"/>
        <v>0.9485820588235294</v>
      </c>
    </row>
    <row r="324" spans="1:7" s="12" customFormat="1" ht="63.75" customHeight="1">
      <c r="A324" s="93"/>
      <c r="B324" s="94"/>
      <c r="C324" s="22" t="s">
        <v>94</v>
      </c>
      <c r="D324" s="75" t="s">
        <v>154</v>
      </c>
      <c r="E324" s="35">
        <v>800</v>
      </c>
      <c r="F324" s="35">
        <v>800</v>
      </c>
      <c r="G324" s="36">
        <f t="shared" si="17"/>
        <v>1</v>
      </c>
    </row>
    <row r="325" spans="1:7" s="12" customFormat="1" ht="18" customHeight="1">
      <c r="A325" s="93"/>
      <c r="B325" s="94"/>
      <c r="C325" s="22" t="s">
        <v>76</v>
      </c>
      <c r="D325" s="78" t="s">
        <v>141</v>
      </c>
      <c r="E325" s="35">
        <v>3200</v>
      </c>
      <c r="F325" s="35">
        <v>2558.5</v>
      </c>
      <c r="G325" s="36">
        <f t="shared" si="17"/>
        <v>0.79953125</v>
      </c>
    </row>
    <row r="326" spans="1:7" s="12" customFormat="1" ht="18" customHeight="1">
      <c r="A326" s="93"/>
      <c r="B326" s="94"/>
      <c r="C326" s="22" t="s">
        <v>14</v>
      </c>
      <c r="D326" s="81" t="s">
        <v>28</v>
      </c>
      <c r="E326" s="35">
        <v>13400</v>
      </c>
      <c r="F326" s="35">
        <v>13352.53</v>
      </c>
      <c r="G326" s="36">
        <f>(F326/E326)</f>
        <v>0.9964574626865672</v>
      </c>
    </row>
    <row r="327" spans="1:7" s="12" customFormat="1" ht="18" customHeight="1">
      <c r="A327" s="93"/>
      <c r="B327" s="94"/>
      <c r="C327" s="22" t="s">
        <v>3</v>
      </c>
      <c r="D327" s="82" t="s">
        <v>7</v>
      </c>
      <c r="E327" s="35">
        <v>12300</v>
      </c>
      <c r="F327" s="35">
        <v>12219.76</v>
      </c>
      <c r="G327" s="36">
        <f>F327/E327</f>
        <v>0.9934764227642277</v>
      </c>
    </row>
    <row r="328" spans="1:7" s="12" customFormat="1" ht="18" customHeight="1">
      <c r="A328" s="93"/>
      <c r="B328" s="94"/>
      <c r="C328" s="22" t="s">
        <v>36</v>
      </c>
      <c r="D328" s="81" t="s">
        <v>43</v>
      </c>
      <c r="E328" s="35">
        <v>1000</v>
      </c>
      <c r="F328" s="35">
        <v>401</v>
      </c>
      <c r="G328" s="36">
        <f>F328/E328</f>
        <v>0.401</v>
      </c>
    </row>
    <row r="329" spans="1:7" s="12" customFormat="1" ht="18" customHeight="1">
      <c r="A329" s="93"/>
      <c r="B329" s="94"/>
      <c r="C329" s="22" t="s">
        <v>9</v>
      </c>
      <c r="D329" s="81" t="s">
        <v>26</v>
      </c>
      <c r="E329" s="35">
        <v>3300</v>
      </c>
      <c r="F329" s="35">
        <v>2920</v>
      </c>
      <c r="G329" s="36">
        <f>(F329/E329)</f>
        <v>0.8848484848484849</v>
      </c>
    </row>
    <row r="330" spans="1:7" ht="15" customHeight="1">
      <c r="A330" s="95"/>
      <c r="B330" s="96"/>
      <c r="C330" s="96"/>
      <c r="D330" s="97" t="s">
        <v>8</v>
      </c>
      <c r="E330" s="98">
        <f>E322+E313+E293+E285+E231+E216+E132+E129+E124+E110+E99+E57+E50+E43+E25+E22+E8</f>
        <v>16152985.929999998</v>
      </c>
      <c r="F330" s="98">
        <f>F322+F313+F293+F285+F231+F216+F132+F129+F124+F110+F99+F57+F50+F43+F25+F22+F8</f>
        <v>15322597.479999997</v>
      </c>
      <c r="G330" s="99">
        <f>(F330/E330)</f>
        <v>0.948592263151931</v>
      </c>
    </row>
    <row r="331" spans="1:58" ht="15" customHeight="1">
      <c r="A331" s="23"/>
      <c r="B331" s="24"/>
      <c r="C331" s="23"/>
      <c r="D331" s="25"/>
      <c r="E331" s="26"/>
      <c r="F331" s="26"/>
      <c r="G331" s="27"/>
      <c r="H331" s="10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</row>
    <row r="332" spans="2:58" ht="15" customHeight="1">
      <c r="B332" s="9"/>
      <c r="H332" s="10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</row>
    <row r="333" spans="1:58" ht="18.75" customHeight="1">
      <c r="A333" s="101"/>
      <c r="B333" s="101"/>
      <c r="C333" s="101"/>
      <c r="D333" s="101"/>
      <c r="E333" s="101"/>
      <c r="F333" s="101"/>
      <c r="G333" s="101"/>
      <c r="H333" s="10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</row>
    <row r="334" spans="1:58" ht="15" customHeight="1">
      <c r="A334" s="101"/>
      <c r="B334" s="101"/>
      <c r="C334" s="101"/>
      <c r="D334" s="101"/>
      <c r="E334" s="101"/>
      <c r="F334" s="101"/>
      <c r="G334" s="101"/>
      <c r="H334" s="10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</row>
    <row r="335" spans="1:58" ht="31.5" customHeight="1">
      <c r="A335" s="100"/>
      <c r="B335" s="100"/>
      <c r="C335" s="100"/>
      <c r="D335" s="100"/>
      <c r="E335" s="100"/>
      <c r="F335" s="100"/>
      <c r="G335" s="100"/>
      <c r="H335" s="10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</row>
    <row r="336" spans="1:58" ht="15" customHeight="1">
      <c r="A336" s="101"/>
      <c r="B336" s="101"/>
      <c r="C336" s="101"/>
      <c r="D336" s="101"/>
      <c r="E336" s="101"/>
      <c r="F336" s="101"/>
      <c r="G336" s="101"/>
      <c r="H336" s="10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</row>
    <row r="337" spans="1:58" ht="32.25" customHeight="1">
      <c r="A337" s="100"/>
      <c r="B337" s="100"/>
      <c r="C337" s="100"/>
      <c r="D337" s="100"/>
      <c r="E337" s="100"/>
      <c r="F337" s="100"/>
      <c r="G337" s="100"/>
      <c r="H337" s="10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</row>
    <row r="338" spans="1:58" ht="15" customHeight="1">
      <c r="A338" s="100"/>
      <c r="B338" s="100"/>
      <c r="C338" s="100"/>
      <c r="D338" s="100"/>
      <c r="E338" s="100"/>
      <c r="F338" s="100"/>
      <c r="G338" s="100"/>
      <c r="H338" s="10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</row>
    <row r="339" spans="1:58" ht="33" customHeight="1">
      <c r="A339" s="100"/>
      <c r="B339" s="100"/>
      <c r="C339" s="100"/>
      <c r="D339" s="100"/>
      <c r="E339" s="100"/>
      <c r="F339" s="100"/>
      <c r="G339" s="100"/>
      <c r="H339" s="10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</row>
    <row r="340" spans="1:58" ht="33" customHeight="1">
      <c r="A340" s="100"/>
      <c r="B340" s="100"/>
      <c r="C340" s="100"/>
      <c r="D340" s="100"/>
      <c r="E340" s="100"/>
      <c r="F340" s="100"/>
      <c r="G340" s="100"/>
      <c r="H340" s="10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</row>
    <row r="341" spans="1:58" ht="33" customHeight="1">
      <c r="A341" s="100"/>
      <c r="B341" s="100"/>
      <c r="C341" s="100"/>
      <c r="D341" s="100"/>
      <c r="E341" s="100"/>
      <c r="F341" s="100"/>
      <c r="G341" s="100"/>
      <c r="H341" s="10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</row>
    <row r="342" spans="8:58" ht="33" customHeight="1">
      <c r="H342" s="10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</row>
    <row r="343" spans="8:58" ht="31.5" customHeight="1">
      <c r="H343" s="10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</row>
    <row r="344" spans="8:58" ht="15.75" customHeight="1">
      <c r="H344" s="10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</row>
    <row r="345" spans="8:58" ht="62.25" customHeight="1">
      <c r="H345" s="10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</row>
    <row r="346" spans="8:58" ht="16.5" customHeight="1">
      <c r="H346" s="10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</row>
    <row r="347" spans="8:58" ht="30" customHeight="1">
      <c r="H347" s="10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</row>
    <row r="349" ht="17.25" customHeight="1"/>
    <row r="350" ht="15" customHeight="1"/>
    <row r="351" ht="15" customHeight="1"/>
    <row r="352" ht="15" customHeight="1"/>
    <row r="353" ht="1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2" spans="1:7" s="2" customFormat="1" ht="14.25" customHeight="1">
      <c r="A372" s="1"/>
      <c r="B372" s="1"/>
      <c r="C372" s="1"/>
      <c r="E372" s="3"/>
      <c r="F372" s="3"/>
      <c r="G372" s="4"/>
    </row>
  </sheetData>
  <mergeCells count="15">
    <mergeCell ref="A1:G1"/>
    <mergeCell ref="A4:A7"/>
    <mergeCell ref="C4:C7"/>
    <mergeCell ref="D4:D7"/>
    <mergeCell ref="B5:B6"/>
    <mergeCell ref="C2:F2"/>
    <mergeCell ref="A333:G333"/>
    <mergeCell ref="A334:G334"/>
    <mergeCell ref="A335:G335"/>
    <mergeCell ref="A336:G336"/>
    <mergeCell ref="A341:G341"/>
    <mergeCell ref="A337:G337"/>
    <mergeCell ref="A338:G338"/>
    <mergeCell ref="A339:G339"/>
    <mergeCell ref="A340:G34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 r:id="rId1"/>
  <headerFooter alignWithMargins="0">
    <oddFooter>&amp;CStrona 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7">
      <selection activeCell="B29" sqref="B29"/>
    </sheetView>
  </sheetViews>
  <sheetFormatPr defaultColWidth="9.140625" defaultRowHeight="12.75"/>
  <cols>
    <col min="1" max="1" width="13.28125" style="0" customWidth="1"/>
    <col min="2" max="2" width="51.140625" style="0" customWidth="1"/>
    <col min="3" max="3" width="20.57421875" style="0" customWidth="1"/>
    <col min="4" max="4" width="22.00390625" style="0" customWidth="1"/>
    <col min="5" max="5" width="21.7109375" style="0" customWidth="1"/>
    <col min="6" max="6" width="14.8515625" style="0" customWidth="1"/>
    <col min="9" max="9" width="11.00390625" style="0" customWidth="1"/>
  </cols>
  <sheetData>
    <row r="1" spans="3:5" ht="14.25">
      <c r="C1" s="107" t="s">
        <v>213</v>
      </c>
      <c r="D1" s="107"/>
      <c r="E1" s="5"/>
    </row>
    <row r="2" spans="3:5" ht="14.25">
      <c r="C2" s="28" t="s">
        <v>217</v>
      </c>
      <c r="D2" s="28"/>
      <c r="E2" s="28"/>
    </row>
    <row r="3" spans="3:5" ht="14.25">
      <c r="C3" s="18" t="s">
        <v>218</v>
      </c>
      <c r="D3" s="18"/>
      <c r="E3" s="6"/>
    </row>
    <row r="4" spans="3:5" ht="14.25">
      <c r="C4" s="18"/>
      <c r="D4" s="18"/>
      <c r="E4" s="6"/>
    </row>
    <row r="5" spans="3:5" ht="14.25">
      <c r="C5" s="18"/>
      <c r="D5" s="18"/>
      <c r="E5" s="6"/>
    </row>
    <row r="6" spans="2:9" ht="18">
      <c r="B6" s="108" t="s">
        <v>210</v>
      </c>
      <c r="C6" s="108"/>
      <c r="D6" s="108"/>
      <c r="E6" s="57"/>
      <c r="F6" s="57"/>
      <c r="G6" s="57"/>
      <c r="H6" s="57"/>
      <c r="I6" s="57"/>
    </row>
    <row r="7" spans="2:9" ht="18">
      <c r="B7" s="109" t="s">
        <v>211</v>
      </c>
      <c r="C7" s="109"/>
      <c r="D7" s="109"/>
      <c r="E7" s="58"/>
      <c r="F7" s="58"/>
      <c r="G7" s="58"/>
      <c r="H7" s="58"/>
      <c r="I7" s="58"/>
    </row>
    <row r="8" spans="2:9" ht="18">
      <c r="B8" s="60"/>
      <c r="C8" s="61"/>
      <c r="D8" s="61"/>
      <c r="E8" s="59"/>
      <c r="F8" s="59"/>
      <c r="G8" s="59"/>
      <c r="H8" s="59"/>
      <c r="I8" s="59"/>
    </row>
    <row r="9" spans="1:5" ht="15.75">
      <c r="A9" s="110" t="s">
        <v>67</v>
      </c>
      <c r="B9" s="111" t="s">
        <v>1</v>
      </c>
      <c r="C9" s="54"/>
      <c r="D9" s="54"/>
      <c r="E9" s="54"/>
    </row>
    <row r="10" spans="1:5" ht="15.75">
      <c r="A10" s="110"/>
      <c r="B10" s="112"/>
      <c r="C10" s="55" t="s">
        <v>63</v>
      </c>
      <c r="D10" s="55" t="s">
        <v>70</v>
      </c>
      <c r="E10" s="55" t="s">
        <v>68</v>
      </c>
    </row>
    <row r="11" spans="1:5" ht="15.75">
      <c r="A11" s="110"/>
      <c r="B11" s="112"/>
      <c r="C11" s="55" t="s">
        <v>65</v>
      </c>
      <c r="D11" s="55"/>
      <c r="E11" s="55" t="s">
        <v>69</v>
      </c>
    </row>
    <row r="12" spans="1:5" ht="4.5" customHeight="1">
      <c r="A12" s="110"/>
      <c r="B12" s="112"/>
      <c r="C12" s="56"/>
      <c r="D12" s="56"/>
      <c r="E12" s="56"/>
    </row>
    <row r="13" spans="1:5" ht="15.75">
      <c r="A13" s="19" t="s">
        <v>53</v>
      </c>
      <c r="B13" s="20" t="s">
        <v>54</v>
      </c>
      <c r="C13" s="13">
        <v>1214022.35</v>
      </c>
      <c r="D13" s="13">
        <v>771202.19</v>
      </c>
      <c r="E13" s="32">
        <f aca="true" t="shared" si="0" ref="E13:E18">(D13/C13)</f>
        <v>0.635245463149834</v>
      </c>
    </row>
    <row r="14" spans="1:5" ht="15.75">
      <c r="A14" s="43" t="s">
        <v>77</v>
      </c>
      <c r="B14" s="42" t="s">
        <v>169</v>
      </c>
      <c r="C14" s="33">
        <v>6000</v>
      </c>
      <c r="D14" s="33">
        <v>5528.5</v>
      </c>
      <c r="E14" s="34">
        <f t="shared" si="0"/>
        <v>0.9214166666666667</v>
      </c>
    </row>
    <row r="15" spans="1:5" ht="15.75">
      <c r="A15" s="43" t="s">
        <v>15</v>
      </c>
      <c r="B15" s="29" t="s">
        <v>23</v>
      </c>
      <c r="C15" s="63">
        <v>766922</v>
      </c>
      <c r="D15" s="46">
        <v>728747.01</v>
      </c>
      <c r="E15" s="47">
        <f t="shared" si="0"/>
        <v>0.9502231126503087</v>
      </c>
    </row>
    <row r="16" spans="1:5" ht="15" customHeight="1">
      <c r="A16" s="22" t="s">
        <v>12</v>
      </c>
      <c r="B16" s="30" t="s">
        <v>25</v>
      </c>
      <c r="C16" s="33">
        <v>122000</v>
      </c>
      <c r="D16" s="33">
        <v>105523.37</v>
      </c>
      <c r="E16" s="34">
        <f t="shared" si="0"/>
        <v>0.8649456557377049</v>
      </c>
    </row>
    <row r="17" spans="1:5" ht="15.75">
      <c r="A17" s="22" t="s">
        <v>59</v>
      </c>
      <c r="B17" s="30" t="s">
        <v>60</v>
      </c>
      <c r="C17" s="33">
        <v>56600</v>
      </c>
      <c r="D17" s="33">
        <v>29770.97</v>
      </c>
      <c r="E17" s="34">
        <f t="shared" si="0"/>
        <v>0.5259888692579505</v>
      </c>
    </row>
    <row r="18" spans="1:5" ht="15.75">
      <c r="A18" s="21" t="s">
        <v>2</v>
      </c>
      <c r="B18" s="30" t="s">
        <v>13</v>
      </c>
      <c r="C18" s="35">
        <v>1509289</v>
      </c>
      <c r="D18" s="35">
        <v>1460441.36</v>
      </c>
      <c r="E18" s="36">
        <f t="shared" si="0"/>
        <v>0.9676353302780316</v>
      </c>
    </row>
    <row r="19" spans="1:5" ht="48" customHeight="1">
      <c r="A19" s="21" t="s">
        <v>91</v>
      </c>
      <c r="B19" s="41" t="s">
        <v>173</v>
      </c>
      <c r="C19" s="38">
        <v>18194</v>
      </c>
      <c r="D19" s="37">
        <v>18194</v>
      </c>
      <c r="E19" s="36">
        <f>D19/C19</f>
        <v>1</v>
      </c>
    </row>
    <row r="20" spans="1:5" ht="31.5">
      <c r="A20" s="21" t="s">
        <v>19</v>
      </c>
      <c r="B20" s="30" t="s">
        <v>24</v>
      </c>
      <c r="C20" s="38">
        <v>806550</v>
      </c>
      <c r="D20" s="37">
        <v>798087.27</v>
      </c>
      <c r="E20" s="36">
        <f aca="true" t="shared" si="1" ref="E20:E29">D20/C20</f>
        <v>0.989507494885624</v>
      </c>
    </row>
    <row r="21" spans="1:5" ht="63" customHeight="1">
      <c r="A21" s="21" t="s">
        <v>96</v>
      </c>
      <c r="B21" s="41" t="s">
        <v>177</v>
      </c>
      <c r="C21" s="37">
        <v>47958</v>
      </c>
      <c r="D21" s="37">
        <v>37057</v>
      </c>
      <c r="E21" s="36">
        <f t="shared" si="1"/>
        <v>0.7726969431585972</v>
      </c>
    </row>
    <row r="22" spans="1:5" ht="15.75">
      <c r="A22" s="21" t="s">
        <v>99</v>
      </c>
      <c r="B22" s="41" t="s">
        <v>179</v>
      </c>
      <c r="C22" s="37">
        <v>55500</v>
      </c>
      <c r="D22" s="37">
        <v>54846.95</v>
      </c>
      <c r="E22" s="36">
        <f t="shared" si="1"/>
        <v>0.9882333333333333</v>
      </c>
    </row>
    <row r="23" spans="1:5" ht="15.75">
      <c r="A23" s="44" t="s">
        <v>5</v>
      </c>
      <c r="B23" s="31" t="s">
        <v>6</v>
      </c>
      <c r="C23" s="39">
        <v>6524671</v>
      </c>
      <c r="D23" s="39">
        <v>6419777.45</v>
      </c>
      <c r="E23" s="40">
        <f t="shared" si="1"/>
        <v>0.983923549555219</v>
      </c>
    </row>
    <row r="24" spans="1:5" ht="15.75">
      <c r="A24" s="45" t="s">
        <v>182</v>
      </c>
      <c r="B24" s="41" t="s">
        <v>183</v>
      </c>
      <c r="C24" s="35">
        <v>85980.6</v>
      </c>
      <c r="D24" s="35">
        <v>61068.49</v>
      </c>
      <c r="E24" s="36">
        <f t="shared" si="1"/>
        <v>0.710258942133458</v>
      </c>
    </row>
    <row r="25" spans="1:5" ht="15.75">
      <c r="A25" s="45" t="s">
        <v>109</v>
      </c>
      <c r="B25" s="41" t="s">
        <v>187</v>
      </c>
      <c r="C25" s="35">
        <v>3804236.98</v>
      </c>
      <c r="D25" s="35">
        <v>3769611.63</v>
      </c>
      <c r="E25" s="36">
        <f t="shared" si="1"/>
        <v>0.9908982142327001</v>
      </c>
    </row>
    <row r="26" spans="1:5" ht="17.25" customHeight="1">
      <c r="A26" s="45" t="s">
        <v>124</v>
      </c>
      <c r="B26" s="48" t="s">
        <v>195</v>
      </c>
      <c r="C26" s="35">
        <v>288426</v>
      </c>
      <c r="D26" s="35">
        <v>287184.1</v>
      </c>
      <c r="E26" s="36">
        <f t="shared" si="1"/>
        <v>0.9956942161941017</v>
      </c>
    </row>
    <row r="27" spans="1:5" ht="31.5">
      <c r="A27" s="45" t="s">
        <v>129</v>
      </c>
      <c r="B27" s="41" t="s">
        <v>198</v>
      </c>
      <c r="C27" s="35">
        <v>603333</v>
      </c>
      <c r="D27" s="35">
        <v>541656.22</v>
      </c>
      <c r="E27" s="36">
        <f t="shared" si="1"/>
        <v>0.8977732363388046</v>
      </c>
    </row>
    <row r="28" spans="1:5" ht="31.5">
      <c r="A28" s="45" t="s">
        <v>135</v>
      </c>
      <c r="B28" s="41" t="s">
        <v>202</v>
      </c>
      <c r="C28" s="35">
        <v>209303</v>
      </c>
      <c r="D28" s="35">
        <v>201649.18</v>
      </c>
      <c r="E28" s="36">
        <f t="shared" si="1"/>
        <v>0.9634318667195405</v>
      </c>
    </row>
    <row r="29" spans="1:5" ht="15.75">
      <c r="A29" s="64">
        <v>926</v>
      </c>
      <c r="B29" s="65" t="s">
        <v>56</v>
      </c>
      <c r="C29" s="66">
        <v>34000</v>
      </c>
      <c r="D29" s="67">
        <v>32251.79</v>
      </c>
      <c r="E29" s="68">
        <f t="shared" si="1"/>
        <v>0.9485820588235294</v>
      </c>
    </row>
    <row r="30" spans="1:5" ht="15.75">
      <c r="A30" s="69"/>
      <c r="B30" s="70" t="s">
        <v>8</v>
      </c>
      <c r="C30" s="71">
        <f>SUM(C13:C29)</f>
        <v>16152985.93</v>
      </c>
      <c r="D30" s="71">
        <f>SUM(D13:D29)</f>
        <v>15322597.48</v>
      </c>
      <c r="E30" s="72">
        <f>(D30/C30)</f>
        <v>0.9485922631519311</v>
      </c>
    </row>
  </sheetData>
  <mergeCells count="5">
    <mergeCell ref="C1:D1"/>
    <mergeCell ref="B6:D6"/>
    <mergeCell ref="B7:D7"/>
    <mergeCell ref="A9:A12"/>
    <mergeCell ref="B9:B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2008-03-11T08:10:12Z</cp:lastPrinted>
  <dcterms:created xsi:type="dcterms:W3CDTF">2008-06-19T12:14:09Z</dcterms:created>
  <dcterms:modified xsi:type="dcterms:W3CDTF">2008-06-19T12:14:09Z</dcterms:modified>
  <cp:category/>
  <cp:version/>
  <cp:contentType/>
  <cp:contentStatus/>
</cp:coreProperties>
</file>