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30" windowHeight="5145" tabRatio="933" activeTab="2"/>
  </bookViews>
  <sheets>
    <sheet name="szczegółowy podział dochodów" sheetId="1" r:id="rId1"/>
    <sheet name="Zestawienie dochodu I pół.2007" sheetId="2" r:id="rId2"/>
    <sheet name="Zestawienie dochodów" sheetId="3" r:id="rId3"/>
  </sheets>
  <definedNames/>
  <calcPr fullCalcOnLoad="1"/>
</workbook>
</file>

<file path=xl/sharedStrings.xml><?xml version="1.0" encoding="utf-8"?>
<sst xmlns="http://schemas.openxmlformats.org/spreadsheetml/2006/main" count="295" uniqueCount="185">
  <si>
    <t>§</t>
  </si>
  <si>
    <t>Treść</t>
  </si>
  <si>
    <t>010</t>
  </si>
  <si>
    <t>01010</t>
  </si>
  <si>
    <t>600</t>
  </si>
  <si>
    <t>TRANSPORT I ŁĄCZNOŚĆ</t>
  </si>
  <si>
    <t>60016</t>
  </si>
  <si>
    <t>Wpływy z usług.</t>
  </si>
  <si>
    <t>700</t>
  </si>
  <si>
    <t>GOSPODARKA MIESZKANIOWA</t>
  </si>
  <si>
    <t>70005</t>
  </si>
  <si>
    <t>Pozostałe odsetki.</t>
  </si>
  <si>
    <t>750</t>
  </si>
  <si>
    <t>ADMINISTRACJA PUBLICZNA</t>
  </si>
  <si>
    <t>75011</t>
  </si>
  <si>
    <t>75023</t>
  </si>
  <si>
    <t>751</t>
  </si>
  <si>
    <t>URZĘDY NACZELNYCH ORGANÓW WŁADZY PAŃSTWOWEJ, KONTROLI I OCHRONY PRAWA ORAZ SĄDOWNICTWA</t>
  </si>
  <si>
    <t>75101</t>
  </si>
  <si>
    <t>756</t>
  </si>
  <si>
    <t>75601</t>
  </si>
  <si>
    <t>75615</t>
  </si>
  <si>
    <t>75616</t>
  </si>
  <si>
    <t>75618</t>
  </si>
  <si>
    <t>75621</t>
  </si>
  <si>
    <t>Udziały gmin w podatkach stanowiących dochód budżetu państwa.</t>
  </si>
  <si>
    <t>758</t>
  </si>
  <si>
    <t>RÓŻNE ROZLICZENIA</t>
  </si>
  <si>
    <t>75801</t>
  </si>
  <si>
    <t>75814</t>
  </si>
  <si>
    <t>851</t>
  </si>
  <si>
    <t>85154</t>
  </si>
  <si>
    <t>R A Z E M :</t>
  </si>
  <si>
    <t>ROLNICTWO I ŁOWIECTWO</t>
  </si>
  <si>
    <t>Dział</t>
  </si>
  <si>
    <t>852</t>
  </si>
  <si>
    <t>POMOC SPOŁECZNA</t>
  </si>
  <si>
    <t>0750</t>
  </si>
  <si>
    <t>0470</t>
  </si>
  <si>
    <t>0830</t>
  </si>
  <si>
    <t>0920</t>
  </si>
  <si>
    <t>2010</t>
  </si>
  <si>
    <t>2360</t>
  </si>
  <si>
    <t>0350</t>
  </si>
  <si>
    <t>0910</t>
  </si>
  <si>
    <t>0310</t>
  </si>
  <si>
    <t>0320</t>
  </si>
  <si>
    <t>0330</t>
  </si>
  <si>
    <t>0340</t>
  </si>
  <si>
    <t>0360</t>
  </si>
  <si>
    <t>0450</t>
  </si>
  <si>
    <t>0500</t>
  </si>
  <si>
    <t>0690</t>
  </si>
  <si>
    <t>0410</t>
  </si>
  <si>
    <t>0010</t>
  </si>
  <si>
    <t>0020</t>
  </si>
  <si>
    <t>2920</t>
  </si>
  <si>
    <t>75807</t>
  </si>
  <si>
    <t>2030</t>
  </si>
  <si>
    <t>0480</t>
  </si>
  <si>
    <t>85213</t>
  </si>
  <si>
    <t>85214</t>
  </si>
  <si>
    <t>85219</t>
  </si>
  <si>
    <t>85228</t>
  </si>
  <si>
    <t>0960</t>
  </si>
  <si>
    <t>0870</t>
  </si>
  <si>
    <t>85212</t>
  </si>
  <si>
    <t>6298</t>
  </si>
  <si>
    <t>01095</t>
  </si>
  <si>
    <t>DOCHODY OD OSÓB PRAWNYCH, OD OSÓB FIZYCZNYCH I OD INNYCH JEDNOSTEK NIEPOSIADAJĄCYCH OSOBOWOŚCI PRAWNEJ ORAZ WYDATKI ZWIĄZANE Z ICH POBOREM</t>
  </si>
  <si>
    <t>75619</t>
  </si>
  <si>
    <t>0460</t>
  </si>
  <si>
    <t>801</t>
  </si>
  <si>
    <t>OŚWIATA I WYCHOWANIE</t>
  </si>
  <si>
    <t>80101</t>
  </si>
  <si>
    <t>80110</t>
  </si>
  <si>
    <t>85295</t>
  </si>
  <si>
    <t>85415</t>
  </si>
  <si>
    <t>854</t>
  </si>
  <si>
    <t>Wsk.</t>
  </si>
  <si>
    <t>%</t>
  </si>
  <si>
    <t>EDUKACYJNA OPIEKA WYCHOWAWCZA</t>
  </si>
  <si>
    <t>OCHRONA ZDROWIA</t>
  </si>
  <si>
    <t>RAZEM :</t>
  </si>
  <si>
    <t>ZESTAWIENIE DOCHODÓW BUDŻETOWYCH GMINY GRODZICZNO</t>
  </si>
  <si>
    <t>Wykonanie</t>
  </si>
  <si>
    <t xml:space="preserve">Plan na </t>
  </si>
  <si>
    <t xml:space="preserve">              </t>
  </si>
  <si>
    <t>75831</t>
  </si>
  <si>
    <t>Środki na dofinansowanie własnych inwestycji gmin, powiatów, samorządów województw, pozyskane z innych źródeł.</t>
  </si>
  <si>
    <t>Infrastruktura wodociągowa i sanitacyjna wsi.</t>
  </si>
  <si>
    <t>Wpływy z różnych opłat.</t>
  </si>
  <si>
    <t>Otrzymane spadki, zapisy i darowizny w postaci pieniężnej.</t>
  </si>
  <si>
    <t>Pozostała działalność.</t>
  </si>
  <si>
    <t>Dochody z najmu i dzierżawy składników majątkowych Skarbu Państwa, j.s.t. lub innych jednostek zaliczanych do sektora finansów publicznych oraz umów o podobnym charakterze.</t>
  </si>
  <si>
    <t>Drogi publiczne gminne.</t>
  </si>
  <si>
    <t>Gospodarka gruntami i nieruchomościami.</t>
  </si>
  <si>
    <t>Wpływy z opłat za zarząd, użytkowanie i użytkowanie wieczyste nieruchomości.</t>
  </si>
  <si>
    <t>Wpływy ze sprzedaży składników majątkowych.</t>
  </si>
  <si>
    <t>Odsetki od nieterminowych wpłat z tytułu podatków i opłat.</t>
  </si>
  <si>
    <t>Urzędy wojewódzkie.</t>
  </si>
  <si>
    <t>Dotacje celowe otrzymane z budżetu państwa na realizację zadań bieżących z zakresu administracji rządowej oraz innych zadań zleconych gminie ustawami.</t>
  </si>
  <si>
    <t>Wpływy z różnych dochodów.</t>
  </si>
  <si>
    <t>Urzędy naczelnych organów władzy państwowej, kontroli i ochrony prawa.</t>
  </si>
  <si>
    <t>Wpływy z podatku dochodowego od osób fizycznych.</t>
  </si>
  <si>
    <t>Podatek od działalności gospodarczej osób fizycznych, opłacany w formie karty podatkowej.</t>
  </si>
  <si>
    <t>Wpływy z podatku rolnego, podatku leśnego, podatku od czynności cywilnoprawnych, podatków i opłat lokalnych od osób prawnych i innych jednostek organizacyjnych.</t>
  </si>
  <si>
    <t>Podatek od nieruchomości.</t>
  </si>
  <si>
    <t>Podatek rolny.</t>
  </si>
  <si>
    <t>Podatek leśny.</t>
  </si>
  <si>
    <t>Podatek od środków transportowych.</t>
  </si>
  <si>
    <t>Podatek od czynności cywilnoprawnych.</t>
  </si>
  <si>
    <t>Wpływy z podatku rolnego, podatku leśnego, podatku od spadków i darowizn, podatku od czynności cywilnoprawnych oraz podatków i opłat lokalnych od osób fizycznych.</t>
  </si>
  <si>
    <t>Podatek od spadków i darowizn.</t>
  </si>
  <si>
    <t>Wpływy z opłaty administracyjnej za czynności urzędowe.</t>
  </si>
  <si>
    <t>Wpływy z innych opłat stanowiących dochody j.s.t. na podstawie ustaw.</t>
  </si>
  <si>
    <t>Wpływy z opłaty skarbowej.</t>
  </si>
  <si>
    <t>Wpływy z różnych rozliczeń.</t>
  </si>
  <si>
    <t>Wpływy z opłaty eksploatacyjnej.</t>
  </si>
  <si>
    <t>Podatek dochodowy od osób fizycznych.</t>
  </si>
  <si>
    <t>Podatek dochodowy od osób prawnych.</t>
  </si>
  <si>
    <t>Część oświatowa subwencji ogólnej dla jednostek samorządu terytorialnego.</t>
  </si>
  <si>
    <t>Subwencje ogólne z budżetu państwa.</t>
  </si>
  <si>
    <t>Część wyrównawcza subwencji ogólnej dla gmin.</t>
  </si>
  <si>
    <t>Różne rozliczenia finansowe.</t>
  </si>
  <si>
    <t>Część rownoważąca subwencji ogólnej dla gmin.</t>
  </si>
  <si>
    <t>Szkoły podstawowe.</t>
  </si>
  <si>
    <t>Dotacje celowe otrzymane z budżetu państwa na realizację własnych zadań bieżących gmin.</t>
  </si>
  <si>
    <t>Przeciwdziałanie alkoholizmowi.</t>
  </si>
  <si>
    <t>Wpływy z opłat za zezwolenia na sprzedaż alkoholu.</t>
  </si>
  <si>
    <t>Dotacje celowe otrzymane z budżetu państwa na realizację zadań bieżących z zakresu administracji rządowej oraz innych zadań zleconych gminie.</t>
  </si>
  <si>
    <t>Składki na ubezpieczenie zdrowotne opłacane za osoby pobierające niektóre świadczenia z pomocy społecznej oraz niektóre świadczenia rodzinne.</t>
  </si>
  <si>
    <t>Zasiłki i pomoc w naturze oraz składki na ubezpieczenia emerytalne i rentowe.</t>
  </si>
  <si>
    <t>Ośrodki pomocy społecznej.</t>
  </si>
  <si>
    <t>Usługi opiekuńcze i specjalistyczne usługi opiekuńcze.</t>
  </si>
  <si>
    <t>Pomoc materialna dla uczniów.</t>
  </si>
  <si>
    <t>Urzędy gmin.</t>
  </si>
  <si>
    <t>Gimnazja.</t>
  </si>
  <si>
    <t>0970</t>
  </si>
  <si>
    <t>Dochody j.s.t. związane z realizacją zadań z zakresu administracji rządowej oraz innych zadań zleconych ustawami.</t>
  </si>
  <si>
    <t>60078</t>
  </si>
  <si>
    <t>710</t>
  </si>
  <si>
    <t>71035</t>
  </si>
  <si>
    <t>2020</t>
  </si>
  <si>
    <t>75108</t>
  </si>
  <si>
    <t>754</t>
  </si>
  <si>
    <t>75414</t>
  </si>
  <si>
    <t>BEZPIECZEŃSTWO   PUBLICZNE I OCHRONA PRZECIWPOŻAROWA</t>
  </si>
  <si>
    <t>2440</t>
  </si>
  <si>
    <t>80195</t>
  </si>
  <si>
    <t>85121</t>
  </si>
  <si>
    <t>6290</t>
  </si>
  <si>
    <t>2910</t>
  </si>
  <si>
    <t>DZIAŁALNOŚĆ USŁUGOWA</t>
  </si>
  <si>
    <t>BEZPIECZEŃSTWO  PUBLICZNE I OCHRONA  PRZECIWPOŻAROWA</t>
  </si>
  <si>
    <t>2007r.</t>
  </si>
  <si>
    <t>Plan na 2007r.</t>
  </si>
  <si>
    <t>Dotacje celowe otrzymane z budżetu państwa  na realizację inwestycji i zakupów inwestycyjnych własnych gmin (związków gmin).</t>
  </si>
  <si>
    <t>Dotacje celowe otrzymane z budżetu państwa na zadania bieżące realizowane przez gminę na podstawie porozumień z organami administracji rządowej.</t>
  </si>
  <si>
    <t>Wpływy ze zwrotów dotacji  wykorzystanych niezgodnie z przeznaczeniem lub pobranych  w nadmiernej wysokości.</t>
  </si>
  <si>
    <t>Świadczenia rodzinne oraz składki na ubezpieczenia emerytalne i rentowe z ubezpieczenia społecznego.</t>
  </si>
  <si>
    <t xml:space="preserve"> </t>
  </si>
  <si>
    <t>W  UKŁADZIE  DZIAŁOWYM   ZA 2007</t>
  </si>
  <si>
    <t>Załącznik Nr 1</t>
  </si>
  <si>
    <t>Rozdział</t>
  </si>
  <si>
    <t>Cmentarze.</t>
  </si>
  <si>
    <t>Wybory do Sejmu i Senatu.</t>
  </si>
  <si>
    <t>Obrona cywilna.</t>
  </si>
  <si>
    <t>Usuwanie skutków klęsk żywiołwych.</t>
  </si>
  <si>
    <t>Lecznictwo ambulatoryjne.</t>
  </si>
  <si>
    <t xml:space="preserve">     SZCZEGÓŁOWY PODZIAŁ DOCHODÓW BUDŻETOWYCH ZA 2007r.                  </t>
  </si>
  <si>
    <t>75802</t>
  </si>
  <si>
    <t>2750</t>
  </si>
  <si>
    <t>2700</t>
  </si>
  <si>
    <t>921</t>
  </si>
  <si>
    <t>92116</t>
  </si>
  <si>
    <t>Dotacje otrzymane z funduszy celowych na realizację zadań bieżących jednostek zaliczanych do sekora finansów publicznych.</t>
  </si>
  <si>
    <t>Środki na uzupełnienie dochodów gmin.</t>
  </si>
  <si>
    <t>KULTURA I OCHRONA DZIEDZICTWA NARODOWEGO</t>
  </si>
  <si>
    <t>Biblioteki.</t>
  </si>
  <si>
    <t>Uzupełnienie subwencji ogólnej dla jednostek samorządu terytorialnego.</t>
  </si>
  <si>
    <t>Środki na dofinansowanie własnych zadań bieżących gmin (związków gmin), powiatów (związków powiatów), samorządów województw, pozyskane z innych źródeł.</t>
  </si>
  <si>
    <t>Dotacje otrzymane z funduszy celowych na realizację zadań bieżących jednostek zaliczanych do sektora finansów publicznych.</t>
  </si>
  <si>
    <t xml:space="preserve">                                        do Zarządzenia Wójta Gminy Grodziczno nr 17/2008 </t>
  </si>
  <si>
    <t xml:space="preserve">                                        z dnia 10 marca 2008r.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</si>
</sst>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00%"/>
    <numFmt numFmtId="170" formatCode="0.0%"/>
    <numFmt numFmtId="171" formatCode="0.0000%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6"/>
      <name val="Arial CE"/>
      <family val="0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wrapText="1"/>
    </xf>
    <xf numFmtId="3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49" fontId="6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49" fontId="6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9" fillId="0" borderId="0" xfId="0" applyFont="1" applyFill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/>
    </xf>
    <xf numFmtId="0" fontId="7" fillId="0" borderId="1" xfId="0" applyFont="1" applyBorder="1" applyAlignment="1">
      <alignment horizontal="left" vertical="top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 horizontal="right" vertical="top"/>
    </xf>
    <xf numFmtId="0" fontId="10" fillId="0" borderId="0" xfId="0" applyFont="1" applyAlignment="1">
      <alignment wrapText="1"/>
    </xf>
    <xf numFmtId="49" fontId="11" fillId="0" borderId="3" xfId="0" applyNumberFormat="1" applyFont="1" applyBorder="1" applyAlignment="1">
      <alignment horizontal="right" vertical="top"/>
    </xf>
    <xf numFmtId="49" fontId="11" fillId="0" borderId="4" xfId="0" applyNumberFormat="1" applyFont="1" applyBorder="1" applyAlignment="1">
      <alignment horizontal="right" vertical="top"/>
    </xf>
    <xf numFmtId="49" fontId="11" fillId="0" borderId="5" xfId="0" applyNumberFormat="1" applyFont="1" applyBorder="1" applyAlignment="1">
      <alignment horizontal="right" vertical="top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49" fontId="11" fillId="0" borderId="6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7" xfId="0" applyNumberFormat="1" applyFont="1" applyBorder="1" applyAlignment="1">
      <alignment horizontal="center" vertical="top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49" fontId="11" fillId="0" borderId="6" xfId="0" applyNumberFormat="1" applyFont="1" applyBorder="1" applyAlignment="1">
      <alignment horizontal="right" vertical="top"/>
    </xf>
    <xf numFmtId="49" fontId="11" fillId="0" borderId="0" xfId="0" applyNumberFormat="1" applyFont="1" applyBorder="1" applyAlignment="1">
      <alignment horizontal="right" vertical="top"/>
    </xf>
    <xf numFmtId="0" fontId="11" fillId="0" borderId="2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11" fillId="0" borderId="8" xfId="0" applyNumberFormat="1" applyFont="1" applyBorder="1" applyAlignment="1">
      <alignment horizontal="right" vertical="top"/>
    </xf>
    <xf numFmtId="49" fontId="11" fillId="0" borderId="9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4" fontId="6" fillId="0" borderId="2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top"/>
    </xf>
    <xf numFmtId="49" fontId="11" fillId="0" borderId="9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left" wrapText="1"/>
    </xf>
    <xf numFmtId="3" fontId="8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top"/>
    </xf>
    <xf numFmtId="9" fontId="0" fillId="0" borderId="0" xfId="17" applyAlignment="1">
      <alignment horizontal="center" wrapText="1"/>
    </xf>
    <xf numFmtId="49" fontId="0" fillId="0" borderId="0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4" fontId="6" fillId="0" borderId="1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0" fillId="0" borderId="0" xfId="0" applyAlignment="1">
      <alignment/>
    </xf>
    <xf numFmtId="49" fontId="11" fillId="0" borderId="4" xfId="0" applyNumberFormat="1" applyFont="1" applyBorder="1" applyAlignment="1">
      <alignment horizontal="center" vertical="top"/>
    </xf>
    <xf numFmtId="4" fontId="11" fillId="0" borderId="2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 vertical="top"/>
    </xf>
    <xf numFmtId="4" fontId="6" fillId="0" borderId="2" xfId="0" applyNumberFormat="1" applyFont="1" applyBorder="1" applyAlignment="1">
      <alignment vertical="top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top"/>
    </xf>
    <xf numFmtId="4" fontId="11" fillId="0" borderId="2" xfId="0" applyNumberFormat="1" applyFont="1" applyBorder="1" applyAlignment="1">
      <alignment horizontal="right" vertical="top"/>
    </xf>
    <xf numFmtId="170" fontId="11" fillId="0" borderId="2" xfId="0" applyNumberFormat="1" applyFont="1" applyBorder="1" applyAlignment="1">
      <alignment horizontal="right" vertical="top"/>
    </xf>
    <xf numFmtId="0" fontId="13" fillId="0" borderId="2" xfId="0" applyFont="1" applyBorder="1" applyAlignment="1">
      <alignment vertical="top" wrapText="1"/>
    </xf>
    <xf numFmtId="4" fontId="11" fillId="0" borderId="0" xfId="0" applyNumberFormat="1" applyFont="1" applyBorder="1" applyAlignment="1">
      <alignment horizontal="right" vertical="top"/>
    </xf>
    <xf numFmtId="49" fontId="10" fillId="0" borderId="2" xfId="0" applyNumberFormat="1" applyFont="1" applyBorder="1" applyAlignment="1">
      <alignment horizontal="center" vertical="top"/>
    </xf>
    <xf numFmtId="0" fontId="13" fillId="0" borderId="6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4" fontId="11" fillId="0" borderId="6" xfId="0" applyNumberFormat="1" applyFont="1" applyBorder="1" applyAlignment="1">
      <alignment horizontal="right" vertical="top"/>
    </xf>
    <xf numFmtId="170" fontId="11" fillId="0" borderId="7" xfId="0" applyNumberFormat="1" applyFont="1" applyBorder="1" applyAlignment="1">
      <alignment horizontal="right" vertical="top"/>
    </xf>
    <xf numFmtId="4" fontId="11" fillId="0" borderId="7" xfId="0" applyNumberFormat="1" applyFont="1" applyBorder="1" applyAlignment="1">
      <alignment horizontal="right" vertical="top"/>
    </xf>
    <xf numFmtId="49" fontId="11" fillId="0" borderId="11" xfId="0" applyNumberFormat="1" applyFont="1" applyBorder="1" applyAlignment="1">
      <alignment horizontal="right" vertical="top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/>
    </xf>
    <xf numFmtId="170" fontId="11" fillId="0" borderId="11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170" fontId="6" fillId="0" borderId="7" xfId="0" applyNumberFormat="1" applyFont="1" applyBorder="1" applyAlignment="1">
      <alignment/>
    </xf>
    <xf numFmtId="170" fontId="6" fillId="0" borderId="7" xfId="0" applyNumberFormat="1" applyFont="1" applyBorder="1" applyAlignment="1">
      <alignment vertical="top"/>
    </xf>
    <xf numFmtId="170" fontId="6" fillId="0" borderId="11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8" fillId="0" borderId="0" xfId="0" applyNumberFormat="1" applyFont="1" applyFill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35"/>
  <sheetViews>
    <sheetView zoomScaleSheetLayoutView="75" workbookViewId="0" topLeftCell="B52">
      <selection activeCell="D47" sqref="D47"/>
    </sheetView>
  </sheetViews>
  <sheetFormatPr defaultColWidth="9.00390625" defaultRowHeight="12.75"/>
  <cols>
    <col min="1" max="1" width="9.125" style="6" customWidth="1"/>
    <col min="2" max="2" width="12.375" style="6" customWidth="1"/>
    <col min="3" max="3" width="9.125" style="6" customWidth="1"/>
    <col min="4" max="4" width="45.375" style="5" customWidth="1"/>
    <col min="5" max="5" width="23.125" style="0" customWidth="1"/>
    <col min="6" max="6" width="21.375" style="0" customWidth="1"/>
    <col min="7" max="7" width="21.75390625" style="0" customWidth="1"/>
    <col min="8" max="8" width="9.125" style="46" customWidth="1"/>
  </cols>
  <sheetData>
    <row r="4" ht="15.75" customHeight="1"/>
    <row r="5" spans="1:7" s="48" customFormat="1" ht="36" customHeight="1">
      <c r="A5" s="114" t="s">
        <v>170</v>
      </c>
      <c r="B5" s="114"/>
      <c r="C5" s="115"/>
      <c r="D5" s="115"/>
      <c r="E5" s="115"/>
      <c r="F5" s="115"/>
      <c r="G5" s="115"/>
    </row>
    <row r="6" spans="1:7" ht="14.25" customHeight="1">
      <c r="A6" s="111" t="s">
        <v>87</v>
      </c>
      <c r="B6" s="112"/>
      <c r="C6" s="112"/>
      <c r="D6" s="112"/>
      <c r="E6" s="112"/>
      <c r="F6" s="113"/>
      <c r="G6" s="113"/>
    </row>
    <row r="8" spans="1:8" s="1" customFormat="1" ht="12.75" customHeight="1">
      <c r="A8" s="15"/>
      <c r="B8" s="15"/>
      <c r="C8" s="15"/>
      <c r="D8" s="16"/>
      <c r="E8" s="25"/>
      <c r="F8" s="2"/>
      <c r="G8" s="2"/>
      <c r="H8" s="10"/>
    </row>
    <row r="9" spans="1:8" s="4" customFormat="1" ht="16.5">
      <c r="A9" s="72" t="s">
        <v>34</v>
      </c>
      <c r="B9" s="72" t="s">
        <v>164</v>
      </c>
      <c r="C9" s="72" t="s">
        <v>0</v>
      </c>
      <c r="D9" s="23" t="s">
        <v>1</v>
      </c>
      <c r="E9" s="49" t="s">
        <v>86</v>
      </c>
      <c r="F9" s="3" t="s">
        <v>85</v>
      </c>
      <c r="G9" s="3" t="s">
        <v>79</v>
      </c>
      <c r="H9" s="50"/>
    </row>
    <row r="10" spans="1:8" s="1" customFormat="1" ht="16.5">
      <c r="A10" s="17"/>
      <c r="B10" s="17"/>
      <c r="C10" s="17"/>
      <c r="D10" s="18"/>
      <c r="E10" s="49" t="s">
        <v>155</v>
      </c>
      <c r="F10" s="24"/>
      <c r="G10" s="3" t="s">
        <v>80</v>
      </c>
      <c r="H10" s="10"/>
    </row>
    <row r="11" spans="1:8" s="1" customFormat="1" ht="12.75" customHeight="1">
      <c r="A11" s="87"/>
      <c r="B11" s="87"/>
      <c r="C11" s="87"/>
      <c r="D11" s="84">
        <v>1</v>
      </c>
      <c r="E11" s="86">
        <v>2</v>
      </c>
      <c r="F11" s="86">
        <v>3</v>
      </c>
      <c r="G11" s="86">
        <v>4</v>
      </c>
      <c r="H11" s="10"/>
    </row>
    <row r="12" spans="1:8" s="1" customFormat="1" ht="17.25" customHeight="1">
      <c r="A12" s="88" t="s">
        <v>2</v>
      </c>
      <c r="B12" s="88"/>
      <c r="C12" s="88"/>
      <c r="D12" s="42" t="s">
        <v>33</v>
      </c>
      <c r="E12" s="89">
        <f>E13+E17</f>
        <v>543727.04</v>
      </c>
      <c r="F12" s="89">
        <f>F13+F17</f>
        <v>541585.24</v>
      </c>
      <c r="G12" s="90">
        <f aca="true" t="shared" si="0" ref="G12:G17">F12/E12</f>
        <v>0.9960608911412608</v>
      </c>
      <c r="H12" s="10"/>
    </row>
    <row r="13" spans="1:8" s="1" customFormat="1" ht="33" customHeight="1">
      <c r="A13" s="88"/>
      <c r="B13" s="88" t="s">
        <v>3</v>
      </c>
      <c r="C13" s="88"/>
      <c r="D13" s="42" t="s">
        <v>90</v>
      </c>
      <c r="E13" s="89">
        <f>SUM(E14:E16)</f>
        <v>250900</v>
      </c>
      <c r="F13" s="89">
        <v>248900.51</v>
      </c>
      <c r="G13" s="90">
        <f t="shared" si="0"/>
        <v>0.9920307293742527</v>
      </c>
      <c r="H13" s="10"/>
    </row>
    <row r="14" spans="1:8" s="1" customFormat="1" ht="17.25" customHeight="1">
      <c r="A14" s="88"/>
      <c r="B14" s="88"/>
      <c r="C14" s="88" t="s">
        <v>52</v>
      </c>
      <c r="D14" s="91" t="s">
        <v>91</v>
      </c>
      <c r="E14" s="89">
        <v>32000</v>
      </c>
      <c r="F14" s="89">
        <v>29899.12</v>
      </c>
      <c r="G14" s="90">
        <f t="shared" si="0"/>
        <v>0.9343475</v>
      </c>
      <c r="H14" s="10"/>
    </row>
    <row r="15" spans="1:8" s="1" customFormat="1" ht="33.75" customHeight="1">
      <c r="A15" s="88"/>
      <c r="B15" s="88"/>
      <c r="C15" s="88" t="s">
        <v>64</v>
      </c>
      <c r="D15" s="91" t="s">
        <v>92</v>
      </c>
      <c r="E15" s="89">
        <v>60000</v>
      </c>
      <c r="F15" s="92">
        <v>60100</v>
      </c>
      <c r="G15" s="90">
        <f t="shared" si="0"/>
        <v>1.0016666666666667</v>
      </c>
      <c r="H15" s="10"/>
    </row>
    <row r="16" spans="1:8" s="1" customFormat="1" ht="47.25" customHeight="1">
      <c r="A16" s="93"/>
      <c r="B16" s="88"/>
      <c r="C16" s="88" t="s">
        <v>67</v>
      </c>
      <c r="D16" s="91" t="s">
        <v>89</v>
      </c>
      <c r="E16" s="89">
        <v>158900</v>
      </c>
      <c r="F16" s="89">
        <v>158901.39</v>
      </c>
      <c r="G16" s="90">
        <f t="shared" si="0"/>
        <v>1.0000087476400252</v>
      </c>
      <c r="H16" s="10"/>
    </row>
    <row r="17" spans="1:8" s="1" customFormat="1" ht="17.25" customHeight="1">
      <c r="A17" s="93"/>
      <c r="B17" s="88" t="s">
        <v>68</v>
      </c>
      <c r="C17" s="88"/>
      <c r="D17" s="42" t="s">
        <v>93</v>
      </c>
      <c r="E17" s="89">
        <f>SUM(E18:E20)</f>
        <v>292827.04</v>
      </c>
      <c r="F17" s="89">
        <f>SUM(F18:F20)</f>
        <v>292684.73</v>
      </c>
      <c r="G17" s="90">
        <f t="shared" si="0"/>
        <v>0.9995140134599592</v>
      </c>
      <c r="H17" s="10"/>
    </row>
    <row r="18" spans="1:8" s="1" customFormat="1" ht="79.5" customHeight="1">
      <c r="A18" s="93"/>
      <c r="B18" s="93"/>
      <c r="C18" s="88" t="s">
        <v>37</v>
      </c>
      <c r="D18" s="91" t="s">
        <v>94</v>
      </c>
      <c r="E18" s="89">
        <v>2000</v>
      </c>
      <c r="F18" s="89">
        <v>2193.13</v>
      </c>
      <c r="G18" s="90">
        <v>0</v>
      </c>
      <c r="H18" s="10"/>
    </row>
    <row r="19" spans="1:8" s="1" customFormat="1" ht="34.5" customHeight="1">
      <c r="A19" s="93"/>
      <c r="B19" s="93"/>
      <c r="C19" s="35" t="s">
        <v>65</v>
      </c>
      <c r="D19" s="91" t="s">
        <v>98</v>
      </c>
      <c r="E19" s="92">
        <v>4170</v>
      </c>
      <c r="F19" s="89">
        <v>4170</v>
      </c>
      <c r="G19" s="90">
        <f>F19/E19</f>
        <v>1</v>
      </c>
      <c r="H19" s="10"/>
    </row>
    <row r="20" spans="1:8" s="1" customFormat="1" ht="63.75" customHeight="1">
      <c r="A20" s="93"/>
      <c r="B20" s="93"/>
      <c r="C20" s="35" t="s">
        <v>41</v>
      </c>
      <c r="D20" s="91" t="s">
        <v>101</v>
      </c>
      <c r="E20" s="92">
        <v>286657.04</v>
      </c>
      <c r="F20" s="89">
        <v>286321.6</v>
      </c>
      <c r="G20" s="90">
        <f>F20/E20</f>
        <v>0.9988298211688783</v>
      </c>
      <c r="H20" s="10"/>
    </row>
    <row r="21" spans="1:8" s="1" customFormat="1" ht="17.25" customHeight="1">
      <c r="A21" s="88" t="s">
        <v>4</v>
      </c>
      <c r="B21" s="88"/>
      <c r="C21" s="88"/>
      <c r="D21" s="42" t="s">
        <v>5</v>
      </c>
      <c r="E21" s="89">
        <f>E22+E25</f>
        <v>64100</v>
      </c>
      <c r="F21" s="89">
        <f>F22+F25</f>
        <v>64400</v>
      </c>
      <c r="G21" s="90">
        <f>F21/E21</f>
        <v>1.0046801872074882</v>
      </c>
      <c r="H21" s="10"/>
    </row>
    <row r="22" spans="1:8" s="1" customFormat="1" ht="17.25" customHeight="1">
      <c r="A22" s="88"/>
      <c r="B22" s="88" t="s">
        <v>6</v>
      </c>
      <c r="C22" s="88"/>
      <c r="D22" s="42" t="s">
        <v>95</v>
      </c>
      <c r="E22" s="89">
        <f>SUM(E23:E24)</f>
        <v>4100</v>
      </c>
      <c r="F22" s="89">
        <f>SUM(F23:F24)</f>
        <v>4400</v>
      </c>
      <c r="G22" s="90">
        <f>F22/E22</f>
        <v>1.0731707317073171</v>
      </c>
      <c r="H22" s="10"/>
    </row>
    <row r="23" spans="1:8" s="1" customFormat="1" ht="32.25" customHeight="1">
      <c r="A23" s="88"/>
      <c r="B23" s="88"/>
      <c r="C23" s="88" t="s">
        <v>65</v>
      </c>
      <c r="D23" s="91" t="s">
        <v>98</v>
      </c>
      <c r="E23" s="89">
        <v>4100</v>
      </c>
      <c r="F23" s="89">
        <v>4100</v>
      </c>
      <c r="G23" s="90">
        <f>F23/E23</f>
        <v>1</v>
      </c>
      <c r="H23" s="10"/>
    </row>
    <row r="24" spans="1:8" s="1" customFormat="1" ht="17.25" customHeight="1">
      <c r="A24" s="88"/>
      <c r="B24" s="88"/>
      <c r="C24" s="34" t="s">
        <v>138</v>
      </c>
      <c r="D24" s="94" t="s">
        <v>102</v>
      </c>
      <c r="E24" s="89">
        <v>0</v>
      </c>
      <c r="F24" s="89">
        <v>300</v>
      </c>
      <c r="G24" s="90">
        <v>0</v>
      </c>
      <c r="H24" s="10"/>
    </row>
    <row r="25" spans="1:8" s="1" customFormat="1" ht="18" customHeight="1">
      <c r="A25" s="88"/>
      <c r="B25" s="88" t="s">
        <v>140</v>
      </c>
      <c r="C25" s="88"/>
      <c r="D25" s="94" t="s">
        <v>168</v>
      </c>
      <c r="E25" s="89">
        <v>60000</v>
      </c>
      <c r="F25" s="89">
        <f>F26</f>
        <v>60000</v>
      </c>
      <c r="G25" s="90">
        <f>F25/E25</f>
        <v>1</v>
      </c>
      <c r="H25" s="10"/>
    </row>
    <row r="26" spans="1:9" s="1" customFormat="1" ht="64.5" customHeight="1">
      <c r="A26" s="88"/>
      <c r="B26" s="35"/>
      <c r="C26" s="88" t="s">
        <v>58</v>
      </c>
      <c r="D26" s="96" t="s">
        <v>157</v>
      </c>
      <c r="E26" s="89">
        <v>60000</v>
      </c>
      <c r="F26" s="92">
        <v>60000</v>
      </c>
      <c r="G26" s="90">
        <f>F26/E26</f>
        <v>1</v>
      </c>
      <c r="H26" s="10"/>
      <c r="I26" s="1" t="s">
        <v>161</v>
      </c>
    </row>
    <row r="27" spans="1:8" s="1" customFormat="1" ht="17.25" customHeight="1">
      <c r="A27" s="88" t="s">
        <v>8</v>
      </c>
      <c r="B27" s="88"/>
      <c r="C27" s="88"/>
      <c r="D27" s="42" t="s">
        <v>9</v>
      </c>
      <c r="E27" s="89">
        <f>E28</f>
        <v>213200</v>
      </c>
      <c r="F27" s="89">
        <f>F28</f>
        <v>270423.53</v>
      </c>
      <c r="G27" s="90">
        <f>F27/E27</f>
        <v>1.268403048780488</v>
      </c>
      <c r="H27" s="10"/>
    </row>
    <row r="28" spans="1:8" s="1" customFormat="1" ht="34.5" customHeight="1">
      <c r="A28" s="88"/>
      <c r="B28" s="88" t="s">
        <v>10</v>
      </c>
      <c r="C28" s="88"/>
      <c r="D28" s="42" t="s">
        <v>96</v>
      </c>
      <c r="E28" s="89">
        <f>SUM(E29:E35)</f>
        <v>213200</v>
      </c>
      <c r="F28" s="89">
        <f>SUM(F29:F35)</f>
        <v>270423.53</v>
      </c>
      <c r="G28" s="90">
        <f>F28/E28</f>
        <v>1.268403048780488</v>
      </c>
      <c r="H28" s="10"/>
    </row>
    <row r="29" spans="1:8" s="1" customFormat="1" ht="33.75" customHeight="1">
      <c r="A29" s="88"/>
      <c r="B29" s="88"/>
      <c r="C29" s="88" t="s">
        <v>38</v>
      </c>
      <c r="D29" s="91" t="s">
        <v>97</v>
      </c>
      <c r="E29" s="89">
        <v>7000</v>
      </c>
      <c r="F29" s="89">
        <v>9096</v>
      </c>
      <c r="G29" s="90">
        <f>F29/E29</f>
        <v>1.2994285714285714</v>
      </c>
      <c r="H29" s="10"/>
    </row>
    <row r="30" spans="1:8" s="1" customFormat="1" ht="18.75" customHeight="1">
      <c r="A30" s="88"/>
      <c r="B30" s="88"/>
      <c r="C30" s="88" t="s">
        <v>52</v>
      </c>
      <c r="D30" s="91" t="s">
        <v>91</v>
      </c>
      <c r="E30" s="89">
        <v>0</v>
      </c>
      <c r="F30" s="89">
        <v>61.6</v>
      </c>
      <c r="G30" s="90">
        <v>0</v>
      </c>
      <c r="H30" s="10"/>
    </row>
    <row r="31" spans="1:8" s="1" customFormat="1" ht="78.75" customHeight="1">
      <c r="A31" s="88"/>
      <c r="B31" s="88"/>
      <c r="C31" s="88" t="s">
        <v>37</v>
      </c>
      <c r="D31" s="91" t="s">
        <v>94</v>
      </c>
      <c r="E31" s="89">
        <v>23000</v>
      </c>
      <c r="F31" s="89">
        <v>25282.19</v>
      </c>
      <c r="G31" s="90">
        <f aca="true" t="shared" si="1" ref="G31:G36">F31/E31</f>
        <v>1.099225652173913</v>
      </c>
      <c r="H31" s="10"/>
    </row>
    <row r="32" spans="1:8" s="1" customFormat="1" ht="17.25" customHeight="1">
      <c r="A32" s="88"/>
      <c r="B32" s="88"/>
      <c r="C32" s="88" t="s">
        <v>39</v>
      </c>
      <c r="D32" s="91" t="s">
        <v>7</v>
      </c>
      <c r="E32" s="89">
        <v>1500</v>
      </c>
      <c r="F32" s="89">
        <v>2139.75</v>
      </c>
      <c r="G32" s="90">
        <f t="shared" si="1"/>
        <v>1.4265</v>
      </c>
      <c r="H32" s="10"/>
    </row>
    <row r="33" spans="1:8" s="1" customFormat="1" ht="33.75" customHeight="1">
      <c r="A33" s="88"/>
      <c r="B33" s="88"/>
      <c r="C33" s="88" t="s">
        <v>65</v>
      </c>
      <c r="D33" s="91" t="s">
        <v>98</v>
      </c>
      <c r="E33" s="89">
        <v>180200</v>
      </c>
      <c r="F33" s="89">
        <v>231756.03</v>
      </c>
      <c r="G33" s="90">
        <f t="shared" si="1"/>
        <v>1.2861044950055494</v>
      </c>
      <c r="H33" s="10"/>
    </row>
    <row r="34" spans="1:8" s="1" customFormat="1" ht="32.25" customHeight="1">
      <c r="A34" s="88"/>
      <c r="B34" s="35"/>
      <c r="C34" s="88" t="s">
        <v>44</v>
      </c>
      <c r="D34" s="91" t="s">
        <v>99</v>
      </c>
      <c r="E34" s="89">
        <v>500</v>
      </c>
      <c r="F34" s="89">
        <v>838.28</v>
      </c>
      <c r="G34" s="90">
        <f t="shared" si="1"/>
        <v>1.67656</v>
      </c>
      <c r="H34" s="10"/>
    </row>
    <row r="35" spans="1:8" s="1" customFormat="1" ht="15.75" customHeight="1">
      <c r="A35" s="88"/>
      <c r="B35" s="35"/>
      <c r="C35" s="88" t="s">
        <v>40</v>
      </c>
      <c r="D35" s="96" t="s">
        <v>11</v>
      </c>
      <c r="E35" s="89">
        <v>1000</v>
      </c>
      <c r="F35" s="92">
        <v>1249.68</v>
      </c>
      <c r="G35" s="90">
        <f t="shared" si="1"/>
        <v>1.2496800000000001</v>
      </c>
      <c r="H35" s="10"/>
    </row>
    <row r="36" spans="1:8" s="1" customFormat="1" ht="15.75" customHeight="1">
      <c r="A36" s="88" t="s">
        <v>141</v>
      </c>
      <c r="B36" s="35"/>
      <c r="C36" s="88"/>
      <c r="D36" s="42" t="s">
        <v>153</v>
      </c>
      <c r="E36" s="89">
        <f>E37</f>
        <v>1500</v>
      </c>
      <c r="F36" s="92">
        <f>F37</f>
        <v>1500</v>
      </c>
      <c r="G36" s="90">
        <f t="shared" si="1"/>
        <v>1</v>
      </c>
      <c r="H36" s="10"/>
    </row>
    <row r="37" spans="1:8" s="1" customFormat="1" ht="17.25" customHeight="1">
      <c r="A37" s="88"/>
      <c r="B37" s="35" t="s">
        <v>142</v>
      </c>
      <c r="C37" s="88"/>
      <c r="D37" s="42" t="s">
        <v>165</v>
      </c>
      <c r="E37" s="89">
        <f>E38</f>
        <v>1500</v>
      </c>
      <c r="F37" s="92">
        <f>F38</f>
        <v>1500</v>
      </c>
      <c r="G37" s="90">
        <f>G38</f>
        <v>1</v>
      </c>
      <c r="H37" s="10"/>
    </row>
    <row r="38" spans="1:8" s="1" customFormat="1" ht="63.75" customHeight="1">
      <c r="A38" s="88"/>
      <c r="B38" s="35"/>
      <c r="C38" s="88" t="s">
        <v>143</v>
      </c>
      <c r="D38" s="96" t="s">
        <v>158</v>
      </c>
      <c r="E38" s="89">
        <v>1500</v>
      </c>
      <c r="F38" s="92">
        <v>1500</v>
      </c>
      <c r="G38" s="90">
        <f aca="true" t="shared" si="2" ref="G38:G52">F38/E38</f>
        <v>1</v>
      </c>
      <c r="H38" s="10"/>
    </row>
    <row r="39" spans="1:8" s="1" customFormat="1" ht="17.25" customHeight="1">
      <c r="A39" s="88" t="s">
        <v>12</v>
      </c>
      <c r="B39" s="35"/>
      <c r="C39" s="88"/>
      <c r="D39" s="42" t="s">
        <v>13</v>
      </c>
      <c r="E39" s="89">
        <f>E40+E43</f>
        <v>67787</v>
      </c>
      <c r="F39" s="92">
        <f>F40+F43</f>
        <v>67362.71</v>
      </c>
      <c r="G39" s="90">
        <f t="shared" si="2"/>
        <v>0.9937408352633987</v>
      </c>
      <c r="H39" s="10"/>
    </row>
    <row r="40" spans="1:8" s="1" customFormat="1" ht="17.25" customHeight="1">
      <c r="A40" s="88"/>
      <c r="B40" s="35" t="s">
        <v>14</v>
      </c>
      <c r="C40" s="88"/>
      <c r="D40" s="95" t="s">
        <v>100</v>
      </c>
      <c r="E40" s="89">
        <f>SUM(E41:E42)</f>
        <v>64787</v>
      </c>
      <c r="F40" s="92">
        <f>SUM(F41:F42)</f>
        <v>64496.5</v>
      </c>
      <c r="G40" s="90">
        <f t="shared" si="2"/>
        <v>0.9955160757559387</v>
      </c>
      <c r="H40" s="10"/>
    </row>
    <row r="41" spans="1:8" s="1" customFormat="1" ht="64.5" customHeight="1">
      <c r="A41" s="88"/>
      <c r="B41" s="35"/>
      <c r="C41" s="88" t="s">
        <v>41</v>
      </c>
      <c r="D41" s="96" t="s">
        <v>101</v>
      </c>
      <c r="E41" s="89">
        <v>62287</v>
      </c>
      <c r="F41" s="92">
        <v>62287</v>
      </c>
      <c r="G41" s="90">
        <f t="shared" si="2"/>
        <v>1</v>
      </c>
      <c r="H41" s="10"/>
    </row>
    <row r="42" spans="1:8" s="1" customFormat="1" ht="48" customHeight="1">
      <c r="A42" s="88"/>
      <c r="B42" s="35"/>
      <c r="C42" s="88" t="s">
        <v>42</v>
      </c>
      <c r="D42" s="96" t="s">
        <v>139</v>
      </c>
      <c r="E42" s="89">
        <v>2500</v>
      </c>
      <c r="F42" s="92">
        <v>2209.5</v>
      </c>
      <c r="G42" s="90">
        <f t="shared" si="2"/>
        <v>0.8838</v>
      </c>
      <c r="H42" s="10"/>
    </row>
    <row r="43" spans="1:8" s="1" customFormat="1" ht="17.25" customHeight="1">
      <c r="A43" s="88"/>
      <c r="B43" s="35" t="s">
        <v>15</v>
      </c>
      <c r="C43" s="88"/>
      <c r="D43" s="95" t="s">
        <v>136</v>
      </c>
      <c r="E43" s="89">
        <f>E44</f>
        <v>3000</v>
      </c>
      <c r="F43" s="92">
        <f>F44</f>
        <v>2866.21</v>
      </c>
      <c r="G43" s="90">
        <f t="shared" si="2"/>
        <v>0.9554033333333334</v>
      </c>
      <c r="H43" s="10"/>
    </row>
    <row r="44" spans="1:7" s="75" customFormat="1" ht="17.25" customHeight="1">
      <c r="A44" s="88"/>
      <c r="B44" s="35"/>
      <c r="C44" s="88" t="s">
        <v>138</v>
      </c>
      <c r="D44" s="96" t="s">
        <v>102</v>
      </c>
      <c r="E44" s="89">
        <v>3000</v>
      </c>
      <c r="F44" s="92">
        <v>2866.21</v>
      </c>
      <c r="G44" s="90">
        <f t="shared" si="2"/>
        <v>0.9554033333333334</v>
      </c>
    </row>
    <row r="45" spans="1:8" s="1" customFormat="1" ht="63.75" customHeight="1">
      <c r="A45" s="88" t="s">
        <v>16</v>
      </c>
      <c r="B45" s="88"/>
      <c r="C45" s="88"/>
      <c r="D45" s="42" t="s">
        <v>17</v>
      </c>
      <c r="E45" s="89">
        <f>E46+E48</f>
        <v>18194</v>
      </c>
      <c r="F45" s="89">
        <f>F46+F48</f>
        <v>18194</v>
      </c>
      <c r="G45" s="90">
        <f t="shared" si="2"/>
        <v>1</v>
      </c>
      <c r="H45" s="10"/>
    </row>
    <row r="46" spans="1:8" s="1" customFormat="1" ht="34.5" customHeight="1">
      <c r="A46" s="88"/>
      <c r="B46" s="88" t="s">
        <v>18</v>
      </c>
      <c r="C46" s="88"/>
      <c r="D46" s="42" t="s">
        <v>103</v>
      </c>
      <c r="E46" s="89">
        <f>E47</f>
        <v>979</v>
      </c>
      <c r="F46" s="89">
        <f>F47</f>
        <v>979</v>
      </c>
      <c r="G46" s="90">
        <f t="shared" si="2"/>
        <v>1</v>
      </c>
      <c r="H46" s="10"/>
    </row>
    <row r="47" spans="1:7" s="75" customFormat="1" ht="63.75" customHeight="1">
      <c r="A47" s="88"/>
      <c r="B47" s="88"/>
      <c r="C47" s="88" t="s">
        <v>41</v>
      </c>
      <c r="D47" s="91" t="s">
        <v>101</v>
      </c>
      <c r="E47" s="89">
        <v>979</v>
      </c>
      <c r="F47" s="89">
        <v>979</v>
      </c>
      <c r="G47" s="90">
        <f t="shared" si="2"/>
        <v>1</v>
      </c>
    </row>
    <row r="48" spans="1:7" s="10" customFormat="1" ht="17.25" customHeight="1">
      <c r="A48" s="88"/>
      <c r="B48" s="88" t="s">
        <v>144</v>
      </c>
      <c r="C48" s="88"/>
      <c r="D48" s="42" t="s">
        <v>166</v>
      </c>
      <c r="E48" s="89">
        <f>E49</f>
        <v>17215</v>
      </c>
      <c r="F48" s="89">
        <f>F49</f>
        <v>17215</v>
      </c>
      <c r="G48" s="90">
        <f t="shared" si="2"/>
        <v>1</v>
      </c>
    </row>
    <row r="49" spans="1:7" s="10" customFormat="1" ht="63" customHeight="1">
      <c r="A49" s="88"/>
      <c r="B49" s="35"/>
      <c r="C49" s="88" t="s">
        <v>41</v>
      </c>
      <c r="D49" s="96" t="s">
        <v>101</v>
      </c>
      <c r="E49" s="89">
        <v>17215</v>
      </c>
      <c r="F49" s="92">
        <v>17215</v>
      </c>
      <c r="G49" s="90">
        <f t="shared" si="2"/>
        <v>1</v>
      </c>
    </row>
    <row r="50" spans="1:7" s="10" customFormat="1" ht="33" customHeight="1">
      <c r="A50" s="88" t="s">
        <v>145</v>
      </c>
      <c r="B50" s="88"/>
      <c r="C50" s="88"/>
      <c r="D50" s="42" t="s">
        <v>147</v>
      </c>
      <c r="E50" s="89">
        <f>E51</f>
        <v>300</v>
      </c>
      <c r="F50" s="89">
        <f>F51</f>
        <v>300</v>
      </c>
      <c r="G50" s="90">
        <f t="shared" si="2"/>
        <v>1</v>
      </c>
    </row>
    <row r="51" spans="1:7" s="10" customFormat="1" ht="17.25" customHeight="1">
      <c r="A51" s="88"/>
      <c r="B51" s="88" t="s">
        <v>146</v>
      </c>
      <c r="C51" s="88"/>
      <c r="D51" s="42" t="s">
        <v>167</v>
      </c>
      <c r="E51" s="89">
        <f>E52</f>
        <v>300</v>
      </c>
      <c r="F51" s="89">
        <f>F52</f>
        <v>300</v>
      </c>
      <c r="G51" s="90">
        <f t="shared" si="2"/>
        <v>1</v>
      </c>
    </row>
    <row r="52" spans="1:7" s="10" customFormat="1" ht="64.5" customHeight="1">
      <c r="A52" s="88"/>
      <c r="B52" s="35"/>
      <c r="C52" s="88" t="s">
        <v>41</v>
      </c>
      <c r="D52" s="96" t="s">
        <v>101</v>
      </c>
      <c r="E52" s="89">
        <v>300</v>
      </c>
      <c r="F52" s="92">
        <v>300</v>
      </c>
      <c r="G52" s="90">
        <f t="shared" si="2"/>
        <v>1</v>
      </c>
    </row>
    <row r="53" spans="1:8" s="1" customFormat="1" ht="81.75" customHeight="1">
      <c r="A53" s="88" t="s">
        <v>19</v>
      </c>
      <c r="B53" s="88"/>
      <c r="C53" s="88"/>
      <c r="D53" s="42" t="s">
        <v>69</v>
      </c>
      <c r="E53" s="89">
        <f>E54+E56+E65+E75+E77+E80</f>
        <v>2283012</v>
      </c>
      <c r="F53" s="89">
        <f>F54+F56+F65+F75+F77+F80</f>
        <v>2365319.02</v>
      </c>
      <c r="G53" s="90">
        <f>F53/E53</f>
        <v>1.0360519436603925</v>
      </c>
      <c r="H53" s="10"/>
    </row>
    <row r="54" spans="1:8" s="1" customFormat="1" ht="33.75" customHeight="1">
      <c r="A54" s="88"/>
      <c r="B54" s="88" t="s">
        <v>20</v>
      </c>
      <c r="C54" s="88"/>
      <c r="D54" s="42" t="s">
        <v>104</v>
      </c>
      <c r="E54" s="89">
        <f>E55</f>
        <v>1000</v>
      </c>
      <c r="F54" s="89">
        <f>F55</f>
        <v>5.88</v>
      </c>
      <c r="G54" s="90">
        <f aca="true" t="shared" si="3" ref="G54:G60">F54/E54</f>
        <v>0.00588</v>
      </c>
      <c r="H54" s="10"/>
    </row>
    <row r="55" spans="1:8" s="1" customFormat="1" ht="48.75" customHeight="1">
      <c r="A55" s="88"/>
      <c r="B55" s="88"/>
      <c r="C55" s="88" t="s">
        <v>43</v>
      </c>
      <c r="D55" s="91" t="s">
        <v>105</v>
      </c>
      <c r="E55" s="89">
        <v>1000</v>
      </c>
      <c r="F55" s="89">
        <v>5.88</v>
      </c>
      <c r="G55" s="90">
        <f t="shared" si="3"/>
        <v>0.00588</v>
      </c>
      <c r="H55" s="10"/>
    </row>
    <row r="56" spans="1:8" s="1" customFormat="1" ht="81" customHeight="1">
      <c r="A56" s="88"/>
      <c r="B56" s="88" t="s">
        <v>21</v>
      </c>
      <c r="C56" s="88"/>
      <c r="D56" s="42" t="s">
        <v>106</v>
      </c>
      <c r="E56" s="89">
        <f>E57+E58+E59+E60+E61+E62+E63+E64</f>
        <v>605954</v>
      </c>
      <c r="F56" s="89">
        <f>F57+F58+F59+F60+F61+F62+F63+F64</f>
        <v>605553</v>
      </c>
      <c r="G56" s="90">
        <f t="shared" si="3"/>
        <v>0.9993382335952894</v>
      </c>
      <c r="H56" s="10"/>
    </row>
    <row r="57" spans="1:8" s="1" customFormat="1" ht="17.25" customHeight="1">
      <c r="A57" s="88"/>
      <c r="B57" s="88"/>
      <c r="C57" s="88" t="s">
        <v>45</v>
      </c>
      <c r="D57" s="91" t="s">
        <v>107</v>
      </c>
      <c r="E57" s="89">
        <v>533535</v>
      </c>
      <c r="F57" s="89">
        <v>533148.6</v>
      </c>
      <c r="G57" s="90">
        <f t="shared" si="3"/>
        <v>0.9992757738480137</v>
      </c>
      <c r="H57" s="10"/>
    </row>
    <row r="58" spans="1:8" s="1" customFormat="1" ht="17.25" customHeight="1">
      <c r="A58" s="88"/>
      <c r="B58" s="88"/>
      <c r="C58" s="88" t="s">
        <v>46</v>
      </c>
      <c r="D58" s="91" t="s">
        <v>108</v>
      </c>
      <c r="E58" s="89">
        <v>18000</v>
      </c>
      <c r="F58" s="89">
        <v>18150</v>
      </c>
      <c r="G58" s="90">
        <f t="shared" si="3"/>
        <v>1.0083333333333333</v>
      </c>
      <c r="H58" s="10"/>
    </row>
    <row r="59" spans="1:8" s="1" customFormat="1" ht="17.25" customHeight="1">
      <c r="A59" s="88"/>
      <c r="B59" s="88"/>
      <c r="C59" s="88" t="s">
        <v>47</v>
      </c>
      <c r="D59" s="91" t="s">
        <v>109</v>
      </c>
      <c r="E59" s="89">
        <v>35000</v>
      </c>
      <c r="F59" s="89">
        <v>36376</v>
      </c>
      <c r="G59" s="90">
        <f t="shared" si="3"/>
        <v>1.0393142857142856</v>
      </c>
      <c r="H59" s="10"/>
    </row>
    <row r="60" spans="1:8" s="1" customFormat="1" ht="17.25" customHeight="1">
      <c r="A60" s="88"/>
      <c r="B60" s="88"/>
      <c r="C60" s="88" t="s">
        <v>48</v>
      </c>
      <c r="D60" s="91" t="s">
        <v>110</v>
      </c>
      <c r="E60" s="89">
        <v>18000</v>
      </c>
      <c r="F60" s="89">
        <v>17077</v>
      </c>
      <c r="G60" s="90">
        <f t="shared" si="3"/>
        <v>0.9487222222222222</v>
      </c>
      <c r="H60" s="10"/>
    </row>
    <row r="61" spans="1:8" s="1" customFormat="1" ht="17.25" customHeight="1">
      <c r="A61" s="88"/>
      <c r="B61" s="88"/>
      <c r="C61" s="88" t="s">
        <v>51</v>
      </c>
      <c r="D61" s="91" t="s">
        <v>111</v>
      </c>
      <c r="E61" s="89">
        <v>0</v>
      </c>
      <c r="F61" s="89">
        <v>180</v>
      </c>
      <c r="G61" s="90">
        <v>0</v>
      </c>
      <c r="H61" s="10"/>
    </row>
    <row r="62" spans="1:8" s="1" customFormat="1" ht="18.75" customHeight="1">
      <c r="A62" s="88"/>
      <c r="B62" s="88"/>
      <c r="C62" s="88" t="s">
        <v>52</v>
      </c>
      <c r="D62" s="91" t="s">
        <v>91</v>
      </c>
      <c r="E62" s="89">
        <v>0</v>
      </c>
      <c r="F62" s="89">
        <v>158.4</v>
      </c>
      <c r="G62" s="90">
        <v>0</v>
      </c>
      <c r="H62" s="10"/>
    </row>
    <row r="63" spans="1:8" s="1" customFormat="1" ht="31.5" customHeight="1">
      <c r="A63" s="88"/>
      <c r="B63" s="88"/>
      <c r="C63" s="88" t="s">
        <v>44</v>
      </c>
      <c r="D63" s="91" t="s">
        <v>99</v>
      </c>
      <c r="E63" s="89">
        <v>1000</v>
      </c>
      <c r="F63" s="89">
        <v>44</v>
      </c>
      <c r="G63" s="90">
        <v>0</v>
      </c>
      <c r="H63" s="10"/>
    </row>
    <row r="64" spans="1:8" s="1" customFormat="1" ht="63" customHeight="1">
      <c r="A64" s="88"/>
      <c r="B64" s="88"/>
      <c r="C64" s="88" t="s">
        <v>148</v>
      </c>
      <c r="D64" s="91" t="s">
        <v>176</v>
      </c>
      <c r="E64" s="89">
        <v>419</v>
      </c>
      <c r="F64" s="89">
        <v>419</v>
      </c>
      <c r="G64" s="90">
        <f>F64/E64</f>
        <v>1</v>
      </c>
      <c r="H64" s="10"/>
    </row>
    <row r="65" spans="1:8" s="1" customFormat="1" ht="81" customHeight="1">
      <c r="A65" s="88"/>
      <c r="B65" s="88" t="s">
        <v>22</v>
      </c>
      <c r="C65" s="88"/>
      <c r="D65" s="42" t="s">
        <v>112</v>
      </c>
      <c r="E65" s="89">
        <f>SUM(E66:E74)</f>
        <v>918120</v>
      </c>
      <c r="F65" s="89">
        <f>SUM(F66:F74)</f>
        <v>944240.6300000001</v>
      </c>
      <c r="G65" s="90">
        <f aca="true" t="shared" si="4" ref="G65:G78">F65/E65</f>
        <v>1.0284501263451402</v>
      </c>
      <c r="H65" s="10"/>
    </row>
    <row r="66" spans="1:8" s="1" customFormat="1" ht="17.25" customHeight="1">
      <c r="A66" s="88"/>
      <c r="B66" s="88"/>
      <c r="C66" s="88" t="s">
        <v>45</v>
      </c>
      <c r="D66" s="91" t="s">
        <v>107</v>
      </c>
      <c r="E66" s="89">
        <v>385000</v>
      </c>
      <c r="F66" s="89">
        <v>393181.03</v>
      </c>
      <c r="G66" s="90">
        <f t="shared" si="4"/>
        <v>1.0212494285714286</v>
      </c>
      <c r="H66" s="10"/>
    </row>
    <row r="67" spans="1:8" s="1" customFormat="1" ht="17.25" customHeight="1">
      <c r="A67" s="88"/>
      <c r="B67" s="88"/>
      <c r="C67" s="88" t="s">
        <v>46</v>
      </c>
      <c r="D67" s="91" t="s">
        <v>108</v>
      </c>
      <c r="E67" s="89">
        <v>406320</v>
      </c>
      <c r="F67" s="89">
        <v>407211.84</v>
      </c>
      <c r="G67" s="90">
        <f t="shared" si="4"/>
        <v>1.0021949202598937</v>
      </c>
      <c r="H67" s="10"/>
    </row>
    <row r="68" spans="1:8" s="1" customFormat="1" ht="17.25" customHeight="1">
      <c r="A68" s="88"/>
      <c r="B68" s="88"/>
      <c r="C68" s="88" t="s">
        <v>47</v>
      </c>
      <c r="D68" s="91" t="s">
        <v>109</v>
      </c>
      <c r="E68" s="89">
        <v>11300</v>
      </c>
      <c r="F68" s="89">
        <v>11741.7</v>
      </c>
      <c r="G68" s="90">
        <f t="shared" si="4"/>
        <v>1.0390884955752213</v>
      </c>
      <c r="H68" s="10"/>
    </row>
    <row r="69" spans="1:8" s="1" customFormat="1" ht="17.25" customHeight="1">
      <c r="A69" s="88"/>
      <c r="B69" s="88"/>
      <c r="C69" s="88" t="s">
        <v>48</v>
      </c>
      <c r="D69" s="91" t="s">
        <v>110</v>
      </c>
      <c r="E69" s="89">
        <v>47000</v>
      </c>
      <c r="F69" s="89">
        <v>50070.3</v>
      </c>
      <c r="G69" s="90">
        <f t="shared" si="4"/>
        <v>1.0653255319148938</v>
      </c>
      <c r="H69" s="10"/>
    </row>
    <row r="70" spans="1:8" s="1" customFormat="1" ht="17.25" customHeight="1">
      <c r="A70" s="88"/>
      <c r="B70" s="88"/>
      <c r="C70" s="88" t="s">
        <v>49</v>
      </c>
      <c r="D70" s="91" t="s">
        <v>113</v>
      </c>
      <c r="E70" s="89">
        <v>7000</v>
      </c>
      <c r="F70" s="89">
        <v>7842</v>
      </c>
      <c r="G70" s="90">
        <f t="shared" si="4"/>
        <v>1.1202857142857143</v>
      </c>
      <c r="H70" s="10"/>
    </row>
    <row r="71" spans="1:8" s="1" customFormat="1" ht="32.25" customHeight="1">
      <c r="A71" s="88"/>
      <c r="B71" s="88"/>
      <c r="C71" s="88" t="s">
        <v>50</v>
      </c>
      <c r="D71" s="91" t="s">
        <v>114</v>
      </c>
      <c r="E71" s="89">
        <v>500</v>
      </c>
      <c r="F71" s="89">
        <v>2700</v>
      </c>
      <c r="G71" s="90">
        <f t="shared" si="4"/>
        <v>5.4</v>
      </c>
      <c r="H71" s="10"/>
    </row>
    <row r="72" spans="1:8" s="1" customFormat="1" ht="17.25" customHeight="1">
      <c r="A72" s="88"/>
      <c r="B72" s="88"/>
      <c r="C72" s="88" t="s">
        <v>51</v>
      </c>
      <c r="D72" s="91" t="s">
        <v>111</v>
      </c>
      <c r="E72" s="89">
        <v>57000</v>
      </c>
      <c r="F72" s="89">
        <v>60013</v>
      </c>
      <c r="G72" s="90">
        <f t="shared" si="4"/>
        <v>1.052859649122807</v>
      </c>
      <c r="H72" s="10"/>
    </row>
    <row r="73" spans="1:8" s="1" customFormat="1" ht="17.25" customHeight="1">
      <c r="A73" s="88"/>
      <c r="B73" s="88"/>
      <c r="C73" s="88" t="s">
        <v>52</v>
      </c>
      <c r="D73" s="91" t="s">
        <v>91</v>
      </c>
      <c r="E73" s="89">
        <v>1000</v>
      </c>
      <c r="F73" s="89">
        <v>3718.2</v>
      </c>
      <c r="G73" s="90">
        <f t="shared" si="4"/>
        <v>3.7182</v>
      </c>
      <c r="H73" s="10"/>
    </row>
    <row r="74" spans="1:8" s="1" customFormat="1" ht="32.25" customHeight="1">
      <c r="A74" s="88"/>
      <c r="B74" s="88"/>
      <c r="C74" s="88" t="s">
        <v>44</v>
      </c>
      <c r="D74" s="91" t="s">
        <v>99</v>
      </c>
      <c r="E74" s="89">
        <v>3000</v>
      </c>
      <c r="F74" s="89">
        <v>7762.56</v>
      </c>
      <c r="G74" s="90">
        <f t="shared" si="4"/>
        <v>2.58752</v>
      </c>
      <c r="H74" s="10"/>
    </row>
    <row r="75" spans="1:8" s="1" customFormat="1" ht="33.75" customHeight="1">
      <c r="A75" s="88"/>
      <c r="B75" s="88" t="s">
        <v>23</v>
      </c>
      <c r="C75" s="88"/>
      <c r="D75" s="42" t="s">
        <v>115</v>
      </c>
      <c r="E75" s="89">
        <f>E76</f>
        <v>30000</v>
      </c>
      <c r="F75" s="89">
        <f>F76</f>
        <v>26339.2</v>
      </c>
      <c r="G75" s="90">
        <f t="shared" si="4"/>
        <v>0.8779733333333334</v>
      </c>
      <c r="H75" s="10"/>
    </row>
    <row r="76" spans="1:8" s="1" customFormat="1" ht="16.5">
      <c r="A76" s="88"/>
      <c r="B76" s="88"/>
      <c r="C76" s="88" t="s">
        <v>53</v>
      </c>
      <c r="D76" s="91" t="s">
        <v>116</v>
      </c>
      <c r="E76" s="89">
        <v>30000</v>
      </c>
      <c r="F76" s="89">
        <v>26339.2</v>
      </c>
      <c r="G76" s="90">
        <f t="shared" si="4"/>
        <v>0.8779733333333334</v>
      </c>
      <c r="H76" s="10"/>
    </row>
    <row r="77" spans="1:8" s="1" customFormat="1" ht="16.5">
      <c r="A77" s="88"/>
      <c r="B77" s="88" t="s">
        <v>70</v>
      </c>
      <c r="C77" s="88"/>
      <c r="D77" s="42" t="s">
        <v>117</v>
      </c>
      <c r="E77" s="89">
        <f>E78</f>
        <v>20000</v>
      </c>
      <c r="F77" s="89">
        <f>SUM(F78:F79)</f>
        <v>21048.21</v>
      </c>
      <c r="G77" s="90">
        <f t="shared" si="4"/>
        <v>1.0524105</v>
      </c>
      <c r="H77" s="10"/>
    </row>
    <row r="78" spans="1:8" s="1" customFormat="1" ht="16.5">
      <c r="A78" s="88"/>
      <c r="B78" s="88"/>
      <c r="C78" s="88" t="s">
        <v>71</v>
      </c>
      <c r="D78" s="91" t="s">
        <v>118</v>
      </c>
      <c r="E78" s="89">
        <v>20000</v>
      </c>
      <c r="F78" s="89">
        <v>20960.01</v>
      </c>
      <c r="G78" s="90">
        <f t="shared" si="4"/>
        <v>1.0480005</v>
      </c>
      <c r="H78" s="10"/>
    </row>
    <row r="79" spans="1:8" s="1" customFormat="1" ht="31.5" customHeight="1">
      <c r="A79" s="88"/>
      <c r="B79" s="88"/>
      <c r="C79" s="88" t="s">
        <v>44</v>
      </c>
      <c r="D79" s="91" t="s">
        <v>99</v>
      </c>
      <c r="E79" s="89">
        <v>0</v>
      </c>
      <c r="F79" s="89">
        <v>88.2</v>
      </c>
      <c r="G79" s="90">
        <v>0</v>
      </c>
      <c r="H79" s="10"/>
    </row>
    <row r="80" spans="1:8" s="1" customFormat="1" ht="33" customHeight="1">
      <c r="A80" s="88"/>
      <c r="B80" s="88" t="s">
        <v>24</v>
      </c>
      <c r="C80" s="88"/>
      <c r="D80" s="42" t="s">
        <v>25</v>
      </c>
      <c r="E80" s="89">
        <f>SUM(E81:E82)</f>
        <v>707938</v>
      </c>
      <c r="F80" s="89">
        <f>SUM(F81:F82)</f>
        <v>768132.1</v>
      </c>
      <c r="G80" s="90">
        <f aca="true" t="shared" si="5" ref="G80:G89">F80/E80</f>
        <v>1.0850273611530954</v>
      </c>
      <c r="H80" s="10"/>
    </row>
    <row r="81" spans="1:8" s="1" customFormat="1" ht="17.25" customHeight="1">
      <c r="A81" s="88"/>
      <c r="B81" s="88"/>
      <c r="C81" s="88" t="s">
        <v>54</v>
      </c>
      <c r="D81" s="91" t="s">
        <v>119</v>
      </c>
      <c r="E81" s="89">
        <v>703938</v>
      </c>
      <c r="F81" s="89">
        <v>761085</v>
      </c>
      <c r="G81" s="90">
        <f t="shared" si="5"/>
        <v>1.0811818654483776</v>
      </c>
      <c r="H81" s="10"/>
    </row>
    <row r="82" spans="1:8" s="1" customFormat="1" ht="17.25" customHeight="1">
      <c r="A82" s="88"/>
      <c r="B82" s="35"/>
      <c r="C82" s="88" t="s">
        <v>55</v>
      </c>
      <c r="D82" s="91" t="s">
        <v>120</v>
      </c>
      <c r="E82" s="92">
        <v>4000</v>
      </c>
      <c r="F82" s="92">
        <v>7047.1</v>
      </c>
      <c r="G82" s="99">
        <f t="shared" si="5"/>
        <v>1.761775</v>
      </c>
      <c r="H82" s="10"/>
    </row>
    <row r="83" spans="1:8" s="1" customFormat="1" ht="17.25" customHeight="1">
      <c r="A83" s="88" t="s">
        <v>26</v>
      </c>
      <c r="B83" s="88"/>
      <c r="C83" s="88"/>
      <c r="D83" s="42" t="s">
        <v>27</v>
      </c>
      <c r="E83" s="89">
        <f>E84+E86+E88+E90+E92</f>
        <v>8257985</v>
      </c>
      <c r="F83" s="89">
        <f>F84+F86+F88+F90+F92</f>
        <v>8260316.7</v>
      </c>
      <c r="G83" s="90">
        <f t="shared" si="5"/>
        <v>1.0002823570156643</v>
      </c>
      <c r="H83" s="10"/>
    </row>
    <row r="84" spans="1:8" s="1" customFormat="1" ht="33.75" customHeight="1">
      <c r="A84" s="88"/>
      <c r="B84" s="88" t="s">
        <v>28</v>
      </c>
      <c r="C84" s="88"/>
      <c r="D84" s="42" t="s">
        <v>121</v>
      </c>
      <c r="E84" s="89">
        <f>E85</f>
        <v>5384074</v>
      </c>
      <c r="F84" s="89">
        <f>F85</f>
        <v>5384074</v>
      </c>
      <c r="G84" s="90">
        <f t="shared" si="5"/>
        <v>1</v>
      </c>
      <c r="H84" s="10"/>
    </row>
    <row r="85" spans="1:8" s="1" customFormat="1" ht="17.25" customHeight="1">
      <c r="A85" s="88"/>
      <c r="B85" s="88"/>
      <c r="C85" s="88" t="s">
        <v>56</v>
      </c>
      <c r="D85" s="91" t="s">
        <v>122</v>
      </c>
      <c r="E85" s="89">
        <v>5384074</v>
      </c>
      <c r="F85" s="89">
        <v>5384074</v>
      </c>
      <c r="G85" s="90">
        <f t="shared" si="5"/>
        <v>1</v>
      </c>
      <c r="H85" s="10"/>
    </row>
    <row r="86" spans="1:8" s="1" customFormat="1" ht="32.25" customHeight="1">
      <c r="A86" s="88"/>
      <c r="B86" s="88" t="s">
        <v>171</v>
      </c>
      <c r="C86" s="88"/>
      <c r="D86" s="42" t="s">
        <v>180</v>
      </c>
      <c r="E86" s="89">
        <f>E87</f>
        <v>51016</v>
      </c>
      <c r="F86" s="89">
        <f>F87</f>
        <v>51016</v>
      </c>
      <c r="G86" s="90">
        <f>F86/E86</f>
        <v>1</v>
      </c>
      <c r="H86" s="10"/>
    </row>
    <row r="87" spans="1:8" s="1" customFormat="1" ht="17.25" customHeight="1">
      <c r="A87" s="88"/>
      <c r="B87" s="88"/>
      <c r="C87" s="88" t="s">
        <v>172</v>
      </c>
      <c r="D87" s="91" t="s">
        <v>177</v>
      </c>
      <c r="E87" s="89">
        <v>51016</v>
      </c>
      <c r="F87" s="89">
        <v>51016</v>
      </c>
      <c r="G87" s="90">
        <f>F87/E87</f>
        <v>1</v>
      </c>
      <c r="H87" s="10"/>
    </row>
    <row r="88" spans="1:8" s="1" customFormat="1" ht="33" customHeight="1">
      <c r="A88" s="88"/>
      <c r="B88" s="88" t="s">
        <v>57</v>
      </c>
      <c r="C88" s="88"/>
      <c r="D88" s="42" t="s">
        <v>123</v>
      </c>
      <c r="E88" s="89">
        <v>2644717</v>
      </c>
      <c r="F88" s="89">
        <f>F89</f>
        <v>2644717</v>
      </c>
      <c r="G88" s="90">
        <f t="shared" si="5"/>
        <v>1</v>
      </c>
      <c r="H88" s="10"/>
    </row>
    <row r="89" spans="1:8" s="1" customFormat="1" ht="17.25" customHeight="1">
      <c r="A89" s="88"/>
      <c r="B89" s="88"/>
      <c r="C89" s="88" t="s">
        <v>56</v>
      </c>
      <c r="D89" s="91" t="s">
        <v>122</v>
      </c>
      <c r="E89" s="89">
        <f>E88</f>
        <v>2644717</v>
      </c>
      <c r="F89" s="89">
        <v>2644717</v>
      </c>
      <c r="G89" s="90">
        <f t="shared" si="5"/>
        <v>1</v>
      </c>
      <c r="H89" s="10"/>
    </row>
    <row r="90" spans="1:8" s="1" customFormat="1" ht="17.25" customHeight="1">
      <c r="A90" s="88"/>
      <c r="B90" s="88" t="s">
        <v>29</v>
      </c>
      <c r="C90" s="88"/>
      <c r="D90" s="42" t="s">
        <v>124</v>
      </c>
      <c r="E90" s="89">
        <f>E91</f>
        <v>7000</v>
      </c>
      <c r="F90" s="89">
        <f>F91</f>
        <v>9331.7</v>
      </c>
      <c r="G90" s="90">
        <v>0</v>
      </c>
      <c r="H90" s="10"/>
    </row>
    <row r="91" spans="1:7" s="10" customFormat="1" ht="17.25" customHeight="1">
      <c r="A91" s="88"/>
      <c r="B91" s="88"/>
      <c r="C91" s="88" t="s">
        <v>40</v>
      </c>
      <c r="D91" s="97" t="s">
        <v>11</v>
      </c>
      <c r="E91" s="89">
        <v>7000</v>
      </c>
      <c r="F91" s="89">
        <v>9331.7</v>
      </c>
      <c r="G91" s="90">
        <v>0</v>
      </c>
    </row>
    <row r="92" spans="1:8" s="1" customFormat="1" ht="34.5" customHeight="1">
      <c r="A92" s="88"/>
      <c r="B92" s="88" t="s">
        <v>88</v>
      </c>
      <c r="C92" s="88"/>
      <c r="D92" s="42" t="s">
        <v>125</v>
      </c>
      <c r="E92" s="98">
        <f>E93</f>
        <v>171178</v>
      </c>
      <c r="F92" s="89">
        <f>F93</f>
        <v>171178</v>
      </c>
      <c r="G92" s="99">
        <f>F92/E92</f>
        <v>1</v>
      </c>
      <c r="H92" s="10"/>
    </row>
    <row r="93" spans="1:8" s="1" customFormat="1" ht="17.25" customHeight="1">
      <c r="A93" s="88"/>
      <c r="B93" s="35"/>
      <c r="C93" s="88" t="s">
        <v>56</v>
      </c>
      <c r="D93" s="96" t="s">
        <v>122</v>
      </c>
      <c r="E93" s="89">
        <v>171178</v>
      </c>
      <c r="F93" s="92">
        <v>171178</v>
      </c>
      <c r="G93" s="90">
        <f>F93/E93</f>
        <v>1</v>
      </c>
      <c r="H93" s="10"/>
    </row>
    <row r="94" spans="1:8" s="1" customFormat="1" ht="17.25" customHeight="1">
      <c r="A94" s="88" t="s">
        <v>72</v>
      </c>
      <c r="B94" s="88"/>
      <c r="C94" s="88"/>
      <c r="D94" s="42" t="s">
        <v>73</v>
      </c>
      <c r="E94" s="89">
        <f>E95+E101+E103</f>
        <v>297341</v>
      </c>
      <c r="F94" s="100">
        <f>F95+F101+F103</f>
        <v>255846.23</v>
      </c>
      <c r="G94" s="90">
        <f>F94/E94</f>
        <v>0.8604471969893154</v>
      </c>
      <c r="H94" s="10"/>
    </row>
    <row r="95" spans="1:8" s="1" customFormat="1" ht="17.25" customHeight="1">
      <c r="A95" s="88"/>
      <c r="B95" s="88" t="s">
        <v>74</v>
      </c>
      <c r="C95" s="88"/>
      <c r="D95" s="42" t="s">
        <v>126</v>
      </c>
      <c r="E95" s="98">
        <f>E96+E97+E98+E99+E100</f>
        <v>39461</v>
      </c>
      <c r="F95" s="89">
        <f>F96+F97+F98+F99+F100</f>
        <v>20674.58</v>
      </c>
      <c r="G95" s="90">
        <f>F95/E95</f>
        <v>0.5239243810344391</v>
      </c>
      <c r="H95" s="10"/>
    </row>
    <row r="96" spans="1:8" s="1" customFormat="1" ht="17.25" customHeight="1">
      <c r="A96" s="88"/>
      <c r="B96" s="88"/>
      <c r="C96" s="88" t="s">
        <v>40</v>
      </c>
      <c r="D96" s="91" t="s">
        <v>11</v>
      </c>
      <c r="E96" s="89">
        <v>1045</v>
      </c>
      <c r="F96" s="89">
        <v>1366.01</v>
      </c>
      <c r="G96" s="90">
        <v>0</v>
      </c>
      <c r="H96" s="10"/>
    </row>
    <row r="97" spans="1:8" s="1" customFormat="1" ht="33.75" customHeight="1">
      <c r="A97" s="88"/>
      <c r="B97" s="88"/>
      <c r="C97" s="88" t="s">
        <v>64</v>
      </c>
      <c r="D97" s="91" t="s">
        <v>92</v>
      </c>
      <c r="E97" s="89">
        <v>500</v>
      </c>
      <c r="F97" s="89">
        <v>500</v>
      </c>
      <c r="G97" s="90">
        <f>F97/E97</f>
        <v>1</v>
      </c>
      <c r="H97" s="10"/>
    </row>
    <row r="98" spans="1:8" s="1" customFormat="1" ht="17.25" customHeight="1">
      <c r="A98" s="88"/>
      <c r="B98" s="88"/>
      <c r="C98" s="88" t="s">
        <v>138</v>
      </c>
      <c r="D98" s="91" t="s">
        <v>102</v>
      </c>
      <c r="E98" s="89">
        <v>0</v>
      </c>
      <c r="F98" s="89">
        <v>46.8</v>
      </c>
      <c r="G98" s="90">
        <v>0</v>
      </c>
      <c r="H98" s="10"/>
    </row>
    <row r="99" spans="1:8" s="1" customFormat="1" ht="46.5" customHeight="1">
      <c r="A99" s="88"/>
      <c r="B99" s="88"/>
      <c r="C99" s="88" t="s">
        <v>58</v>
      </c>
      <c r="D99" s="91" t="s">
        <v>127</v>
      </c>
      <c r="E99" s="89">
        <v>37066</v>
      </c>
      <c r="F99" s="89">
        <v>17911.77</v>
      </c>
      <c r="G99" s="90">
        <f>F99/E99</f>
        <v>0.48323989640101445</v>
      </c>
      <c r="H99" s="10"/>
    </row>
    <row r="100" spans="1:8" s="1" customFormat="1" ht="64.5" customHeight="1">
      <c r="A100" s="88"/>
      <c r="B100" s="88"/>
      <c r="C100" s="88" t="s">
        <v>173</v>
      </c>
      <c r="D100" s="91" t="s">
        <v>181</v>
      </c>
      <c r="E100" s="89">
        <v>850</v>
      </c>
      <c r="F100" s="89">
        <v>850</v>
      </c>
      <c r="G100" s="90">
        <f>F100/E100</f>
        <v>1</v>
      </c>
      <c r="H100" s="10"/>
    </row>
    <row r="101" spans="1:8" s="1" customFormat="1" ht="17.25" customHeight="1">
      <c r="A101" s="88"/>
      <c r="B101" s="88" t="s">
        <v>75</v>
      </c>
      <c r="C101" s="88"/>
      <c r="D101" s="42" t="s">
        <v>137</v>
      </c>
      <c r="E101" s="89">
        <v>0</v>
      </c>
      <c r="F101" s="89">
        <f>SUM(F102)</f>
        <v>366.64</v>
      </c>
      <c r="G101" s="90">
        <v>0</v>
      </c>
      <c r="H101" s="10"/>
    </row>
    <row r="102" spans="1:8" s="1" customFormat="1" ht="17.25" customHeight="1">
      <c r="A102" s="88"/>
      <c r="B102" s="88"/>
      <c r="C102" s="88" t="s">
        <v>40</v>
      </c>
      <c r="D102" s="91" t="s">
        <v>11</v>
      </c>
      <c r="E102" s="89">
        <v>0</v>
      </c>
      <c r="F102" s="89">
        <v>366.64</v>
      </c>
      <c r="G102" s="90">
        <v>0</v>
      </c>
      <c r="H102" s="10"/>
    </row>
    <row r="103" spans="1:8" s="1" customFormat="1" ht="17.25" customHeight="1">
      <c r="A103" s="88"/>
      <c r="B103" s="88" t="s">
        <v>149</v>
      </c>
      <c r="C103" s="88"/>
      <c r="D103" s="42" t="s">
        <v>93</v>
      </c>
      <c r="E103" s="89">
        <f>E104</f>
        <v>257880</v>
      </c>
      <c r="F103" s="89">
        <f>F104</f>
        <v>234805.01</v>
      </c>
      <c r="G103" s="99">
        <f>F103/E103</f>
        <v>0.9105204358616411</v>
      </c>
      <c r="H103" s="10"/>
    </row>
    <row r="104" spans="1:8" s="1" customFormat="1" ht="47.25" customHeight="1">
      <c r="A104" s="88"/>
      <c r="B104" s="35"/>
      <c r="C104" s="88" t="s">
        <v>58</v>
      </c>
      <c r="D104" s="96" t="s">
        <v>127</v>
      </c>
      <c r="E104" s="89">
        <v>257880</v>
      </c>
      <c r="F104" s="92">
        <v>234805.01</v>
      </c>
      <c r="G104" s="90">
        <f>F104/E104</f>
        <v>0.9105204358616411</v>
      </c>
      <c r="H104" s="10"/>
    </row>
    <row r="105" spans="1:8" s="1" customFormat="1" ht="17.25" customHeight="1">
      <c r="A105" s="88" t="s">
        <v>30</v>
      </c>
      <c r="B105" s="88"/>
      <c r="C105" s="88"/>
      <c r="D105" s="42" t="s">
        <v>82</v>
      </c>
      <c r="E105" s="89">
        <f>E106+E108</f>
        <v>54379.37</v>
      </c>
      <c r="F105" s="89">
        <f>F106+F108</f>
        <v>55399.530000000006</v>
      </c>
      <c r="G105" s="99">
        <f>F105/E105</f>
        <v>1.0187600555136995</v>
      </c>
      <c r="H105" s="10"/>
    </row>
    <row r="106" spans="1:8" s="1" customFormat="1" ht="17.25" customHeight="1">
      <c r="A106" s="88"/>
      <c r="B106" s="88" t="s">
        <v>150</v>
      </c>
      <c r="C106" s="88"/>
      <c r="D106" s="42" t="s">
        <v>169</v>
      </c>
      <c r="E106" s="89">
        <f>E107</f>
        <v>6604.37</v>
      </c>
      <c r="F106" s="100">
        <f>F107</f>
        <v>6604.37</v>
      </c>
      <c r="G106" s="99">
        <f>G107</f>
        <v>1</v>
      </c>
      <c r="H106" s="10"/>
    </row>
    <row r="107" spans="1:8" s="1" customFormat="1" ht="50.25" customHeight="1">
      <c r="A107" s="88"/>
      <c r="B107" s="88"/>
      <c r="C107" s="88" t="s">
        <v>151</v>
      </c>
      <c r="D107" s="91" t="s">
        <v>89</v>
      </c>
      <c r="E107" s="89">
        <v>6604.37</v>
      </c>
      <c r="F107" s="100">
        <v>6604.37</v>
      </c>
      <c r="G107" s="99">
        <f aca="true" t="shared" si="6" ref="G107:G112">F107/E107</f>
        <v>1</v>
      </c>
      <c r="H107" s="10"/>
    </row>
    <row r="108" spans="1:8" s="1" customFormat="1" ht="17.25" customHeight="1">
      <c r="A108" s="88"/>
      <c r="B108" s="88" t="s">
        <v>31</v>
      </c>
      <c r="C108" s="88"/>
      <c r="D108" s="42" t="s">
        <v>128</v>
      </c>
      <c r="E108" s="89">
        <f>E109</f>
        <v>47775</v>
      </c>
      <c r="F108" s="100">
        <f>F109</f>
        <v>48795.16</v>
      </c>
      <c r="G108" s="90">
        <f t="shared" si="6"/>
        <v>1.0213534275248561</v>
      </c>
      <c r="H108" s="10"/>
    </row>
    <row r="109" spans="1:8" s="1" customFormat="1" ht="32.25" customHeight="1">
      <c r="A109" s="88"/>
      <c r="B109" s="35"/>
      <c r="C109" s="88" t="s">
        <v>59</v>
      </c>
      <c r="D109" s="96" t="s">
        <v>129</v>
      </c>
      <c r="E109" s="89">
        <v>47775</v>
      </c>
      <c r="F109" s="92">
        <v>48795.16</v>
      </c>
      <c r="G109" s="90">
        <f t="shared" si="6"/>
        <v>1.0213534275248561</v>
      </c>
      <c r="H109" s="10"/>
    </row>
    <row r="110" spans="1:8" s="1" customFormat="1" ht="17.25" customHeight="1">
      <c r="A110" s="88" t="s">
        <v>35</v>
      </c>
      <c r="B110" s="88"/>
      <c r="C110" s="88"/>
      <c r="D110" s="42" t="s">
        <v>36</v>
      </c>
      <c r="E110" s="89">
        <f>E111+E114+E116+E120+E122+E124</f>
        <v>3451938.18</v>
      </c>
      <c r="F110" s="89">
        <f>F111+F114+F116+F120+F122+F124</f>
        <v>3449756.1100000003</v>
      </c>
      <c r="G110" s="90">
        <f t="shared" si="6"/>
        <v>0.9993678710665671</v>
      </c>
      <c r="H110" s="10"/>
    </row>
    <row r="111" spans="1:8" s="1" customFormat="1" ht="49.5" customHeight="1">
      <c r="A111" s="88"/>
      <c r="B111" s="88" t="s">
        <v>66</v>
      </c>
      <c r="C111" s="88"/>
      <c r="D111" s="42" t="s">
        <v>160</v>
      </c>
      <c r="E111" s="89">
        <f>SUM(E112:E113)</f>
        <v>2833485</v>
      </c>
      <c r="F111" s="89">
        <f>SUM(F112:F113)</f>
        <v>2831400.95</v>
      </c>
      <c r="G111" s="90">
        <f t="shared" si="6"/>
        <v>0.9992644923124704</v>
      </c>
      <c r="H111" s="10"/>
    </row>
    <row r="112" spans="1:8" s="1" customFormat="1" ht="63" customHeight="1">
      <c r="A112" s="88"/>
      <c r="B112" s="36"/>
      <c r="C112" s="88" t="s">
        <v>41</v>
      </c>
      <c r="D112" s="91" t="s">
        <v>130</v>
      </c>
      <c r="E112" s="89">
        <v>2831197</v>
      </c>
      <c r="F112" s="89">
        <v>2829112.95</v>
      </c>
      <c r="G112" s="90">
        <f t="shared" si="6"/>
        <v>0.9992638979202084</v>
      </c>
      <c r="H112" s="10"/>
    </row>
    <row r="113" spans="1:8" s="1" customFormat="1" ht="48" customHeight="1">
      <c r="A113" s="88"/>
      <c r="B113" s="36"/>
      <c r="C113" s="88" t="s">
        <v>152</v>
      </c>
      <c r="D113" s="91" t="s">
        <v>159</v>
      </c>
      <c r="E113" s="89">
        <v>2288</v>
      </c>
      <c r="F113" s="89">
        <v>2288</v>
      </c>
      <c r="G113" s="90">
        <v>0</v>
      </c>
      <c r="H113" s="10"/>
    </row>
    <row r="114" spans="1:8" s="1" customFormat="1" ht="64.5" customHeight="1">
      <c r="A114" s="88"/>
      <c r="B114" s="36" t="s">
        <v>60</v>
      </c>
      <c r="C114" s="88"/>
      <c r="D114" s="42" t="s">
        <v>131</v>
      </c>
      <c r="E114" s="89">
        <f>E115</f>
        <v>11166</v>
      </c>
      <c r="F114" s="89">
        <f>F115</f>
        <v>10965.49</v>
      </c>
      <c r="G114" s="90">
        <f aca="true" t="shared" si="7" ref="G114:G126">F114/E114</f>
        <v>0.9820428085258821</v>
      </c>
      <c r="H114" s="10"/>
    </row>
    <row r="115" spans="1:7" ht="63" customHeight="1">
      <c r="A115" s="88"/>
      <c r="B115" s="88"/>
      <c r="C115" s="88" t="s">
        <v>41</v>
      </c>
      <c r="D115" s="91" t="s">
        <v>101</v>
      </c>
      <c r="E115" s="89">
        <v>11166</v>
      </c>
      <c r="F115" s="89">
        <v>10965.49</v>
      </c>
      <c r="G115" s="90">
        <f t="shared" si="7"/>
        <v>0.9820428085258821</v>
      </c>
    </row>
    <row r="116" spans="1:7" ht="33.75" customHeight="1">
      <c r="A116" s="88"/>
      <c r="B116" s="88" t="s">
        <v>61</v>
      </c>
      <c r="C116" s="88"/>
      <c r="D116" s="42" t="s">
        <v>132</v>
      </c>
      <c r="E116" s="89">
        <f>SUM(E117:E119)</f>
        <v>238651.18</v>
      </c>
      <c r="F116" s="89">
        <f>SUM(F117:F119)</f>
        <v>236143.47999999998</v>
      </c>
      <c r="G116" s="90">
        <f t="shared" si="7"/>
        <v>0.9894921952617204</v>
      </c>
    </row>
    <row r="117" spans="1:8" s="1" customFormat="1" ht="63" customHeight="1">
      <c r="A117" s="88"/>
      <c r="B117" s="88"/>
      <c r="C117" s="88" t="s">
        <v>41</v>
      </c>
      <c r="D117" s="91" t="s">
        <v>130</v>
      </c>
      <c r="E117" s="89">
        <v>120213</v>
      </c>
      <c r="F117" s="89">
        <v>119438.45</v>
      </c>
      <c r="G117" s="90">
        <f t="shared" si="7"/>
        <v>0.993556853252144</v>
      </c>
      <c r="H117" s="10"/>
    </row>
    <row r="118" spans="1:8" s="1" customFormat="1" ht="47.25" customHeight="1">
      <c r="A118" s="88"/>
      <c r="B118" s="88"/>
      <c r="C118" s="88" t="s">
        <v>58</v>
      </c>
      <c r="D118" s="91" t="s">
        <v>127</v>
      </c>
      <c r="E118" s="89">
        <v>117485</v>
      </c>
      <c r="F118" s="89">
        <v>115751.85</v>
      </c>
      <c r="G118" s="90">
        <f t="shared" si="7"/>
        <v>0.9852479039877432</v>
      </c>
      <c r="H118" s="10"/>
    </row>
    <row r="119" spans="1:8" s="1" customFormat="1" ht="48" customHeight="1">
      <c r="A119" s="88"/>
      <c r="B119" s="88"/>
      <c r="C119" s="88" t="s">
        <v>152</v>
      </c>
      <c r="D119" s="91" t="s">
        <v>159</v>
      </c>
      <c r="E119" s="89">
        <v>953.18</v>
      </c>
      <c r="F119" s="89">
        <v>953.18</v>
      </c>
      <c r="G119" s="90">
        <f t="shared" si="7"/>
        <v>1</v>
      </c>
      <c r="H119" s="10"/>
    </row>
    <row r="120" spans="1:8" s="1" customFormat="1" ht="16.5">
      <c r="A120" s="88"/>
      <c r="B120" s="88" t="s">
        <v>62</v>
      </c>
      <c r="C120" s="88"/>
      <c r="D120" s="42" t="s">
        <v>133</v>
      </c>
      <c r="E120" s="89">
        <f>E121</f>
        <v>114436</v>
      </c>
      <c r="F120" s="89">
        <f>F121</f>
        <v>114436</v>
      </c>
      <c r="G120" s="90">
        <f t="shared" si="7"/>
        <v>1</v>
      </c>
      <c r="H120" s="10"/>
    </row>
    <row r="121" spans="1:8" s="1" customFormat="1" ht="48.75" customHeight="1">
      <c r="A121" s="88"/>
      <c r="B121" s="88"/>
      <c r="C121" s="88" t="s">
        <v>58</v>
      </c>
      <c r="D121" s="91" t="s">
        <v>127</v>
      </c>
      <c r="E121" s="98">
        <v>114436</v>
      </c>
      <c r="F121" s="89">
        <v>114436</v>
      </c>
      <c r="G121" s="99">
        <f t="shared" si="7"/>
        <v>1</v>
      </c>
      <c r="H121" s="10"/>
    </row>
    <row r="122" spans="1:8" s="1" customFormat="1" ht="34.5" customHeight="1">
      <c r="A122" s="88"/>
      <c r="B122" s="88" t="s">
        <v>63</v>
      </c>
      <c r="C122" s="88"/>
      <c r="D122" s="42" t="s">
        <v>134</v>
      </c>
      <c r="E122" s="89">
        <v>3000</v>
      </c>
      <c r="F122" s="89">
        <f>F123</f>
        <v>5610.19</v>
      </c>
      <c r="G122" s="90">
        <f t="shared" si="7"/>
        <v>1.8700633333333332</v>
      </c>
      <c r="H122" s="10"/>
    </row>
    <row r="123" spans="1:8" s="1" customFormat="1" ht="17.25" customHeight="1">
      <c r="A123" s="88"/>
      <c r="B123" s="88"/>
      <c r="C123" s="88" t="s">
        <v>39</v>
      </c>
      <c r="D123" s="91" t="s">
        <v>7</v>
      </c>
      <c r="E123" s="89">
        <v>3000</v>
      </c>
      <c r="F123" s="89">
        <v>5610.19</v>
      </c>
      <c r="G123" s="90">
        <f t="shared" si="7"/>
        <v>1.8700633333333332</v>
      </c>
      <c r="H123" s="10"/>
    </row>
    <row r="124" spans="1:8" s="1" customFormat="1" ht="18" customHeight="1">
      <c r="A124" s="88"/>
      <c r="B124" s="88" t="s">
        <v>76</v>
      </c>
      <c r="C124" s="88"/>
      <c r="D124" s="42" t="s">
        <v>93</v>
      </c>
      <c r="E124" s="89">
        <f>E125</f>
        <v>251200</v>
      </c>
      <c r="F124" s="89">
        <f>F125</f>
        <v>251200</v>
      </c>
      <c r="G124" s="90">
        <f t="shared" si="7"/>
        <v>1</v>
      </c>
      <c r="H124" s="10"/>
    </row>
    <row r="125" spans="1:7" s="75" customFormat="1" ht="48" customHeight="1">
      <c r="A125" s="88"/>
      <c r="B125" s="35"/>
      <c r="C125" s="88" t="s">
        <v>58</v>
      </c>
      <c r="D125" s="96" t="s">
        <v>127</v>
      </c>
      <c r="E125" s="89">
        <v>251200</v>
      </c>
      <c r="F125" s="92">
        <v>251200</v>
      </c>
      <c r="G125" s="90">
        <f t="shared" si="7"/>
        <v>1</v>
      </c>
    </row>
    <row r="126" spans="1:8" s="1" customFormat="1" ht="17.25" customHeight="1">
      <c r="A126" s="88" t="s">
        <v>78</v>
      </c>
      <c r="B126" s="88"/>
      <c r="C126" s="34"/>
      <c r="D126" s="42" t="s">
        <v>81</v>
      </c>
      <c r="E126" s="89">
        <f>E127</f>
        <v>260272</v>
      </c>
      <c r="F126" s="89">
        <f>F127</f>
        <v>308359.12</v>
      </c>
      <c r="G126" s="90">
        <f t="shared" si="7"/>
        <v>1.1847571771070264</v>
      </c>
      <c r="H126" s="10"/>
    </row>
    <row r="127" spans="1:8" s="1" customFormat="1" ht="17.25" customHeight="1">
      <c r="A127" s="88"/>
      <c r="B127" s="34" t="s">
        <v>77</v>
      </c>
      <c r="C127" s="34"/>
      <c r="D127" s="42" t="s">
        <v>135</v>
      </c>
      <c r="E127" s="89">
        <f>E128</f>
        <v>260272</v>
      </c>
      <c r="F127" s="89">
        <f>F128+F129</f>
        <v>308359.12</v>
      </c>
      <c r="G127" s="90">
        <v>1</v>
      </c>
      <c r="H127" s="10"/>
    </row>
    <row r="128" spans="1:7" s="10" customFormat="1" ht="48" customHeight="1">
      <c r="A128" s="88"/>
      <c r="B128" s="88"/>
      <c r="C128" s="88" t="s">
        <v>58</v>
      </c>
      <c r="D128" s="91" t="s">
        <v>127</v>
      </c>
      <c r="E128" s="89">
        <v>260272</v>
      </c>
      <c r="F128" s="89">
        <v>259038.17</v>
      </c>
      <c r="G128" s="90">
        <f>F128/E128</f>
        <v>0.9952594593348497</v>
      </c>
    </row>
    <row r="129" spans="1:7" s="10" customFormat="1" ht="62.25" customHeight="1">
      <c r="A129" s="88"/>
      <c r="B129" s="34"/>
      <c r="C129" s="88" t="s">
        <v>148</v>
      </c>
      <c r="D129" s="91" t="s">
        <v>182</v>
      </c>
      <c r="E129" s="89">
        <v>0</v>
      </c>
      <c r="F129" s="89">
        <v>49320.95</v>
      </c>
      <c r="G129" s="90">
        <v>0</v>
      </c>
    </row>
    <row r="130" spans="1:7" s="10" customFormat="1" ht="30" customHeight="1">
      <c r="A130" s="88" t="s">
        <v>174</v>
      </c>
      <c r="B130" s="34"/>
      <c r="C130" s="88"/>
      <c r="D130" s="42" t="s">
        <v>178</v>
      </c>
      <c r="E130" s="89">
        <f>E131</f>
        <v>6403</v>
      </c>
      <c r="F130" s="89">
        <f>F131</f>
        <v>6403</v>
      </c>
      <c r="G130" s="90">
        <f>F130/E130</f>
        <v>1</v>
      </c>
    </row>
    <row r="131" spans="1:7" s="10" customFormat="1" ht="16.5" customHeight="1">
      <c r="A131" s="88"/>
      <c r="B131" s="34" t="s">
        <v>175</v>
      </c>
      <c r="C131" s="88"/>
      <c r="D131" s="42" t="s">
        <v>179</v>
      </c>
      <c r="E131" s="89">
        <f>E132</f>
        <v>6403</v>
      </c>
      <c r="F131" s="89">
        <f>F132</f>
        <v>6403</v>
      </c>
      <c r="G131" s="90">
        <f>F131/E131</f>
        <v>1</v>
      </c>
    </row>
    <row r="132" spans="1:7" s="10" customFormat="1" ht="64.5" customHeight="1">
      <c r="A132" s="88"/>
      <c r="B132" s="34"/>
      <c r="C132" s="88" t="s">
        <v>143</v>
      </c>
      <c r="D132" s="91" t="s">
        <v>158</v>
      </c>
      <c r="E132" s="89">
        <v>6403</v>
      </c>
      <c r="F132" s="89">
        <v>6403</v>
      </c>
      <c r="G132" s="90">
        <f>F132/E132</f>
        <v>1</v>
      </c>
    </row>
    <row r="133" spans="1:8" s="1" customFormat="1" ht="16.5" customHeight="1">
      <c r="A133" s="101"/>
      <c r="B133" s="102"/>
      <c r="C133" s="103"/>
      <c r="D133" s="104" t="s">
        <v>32</v>
      </c>
      <c r="E133" s="105">
        <f>E130+E126+E110+E105+E94+E83+E53+E50+E45+E39+E36+E27+E21+E12</f>
        <v>15520138.59</v>
      </c>
      <c r="F133" s="107">
        <f>F130+F126+F110+F105+F94+F83+F53+F50+F45+F39+F36+F27+F21+F12</f>
        <v>15665165.190000001</v>
      </c>
      <c r="G133" s="106">
        <f>F133/E133</f>
        <v>1.0093444139792311</v>
      </c>
      <c r="H133" s="10"/>
    </row>
    <row r="134" spans="1:8" s="1" customFormat="1" ht="85.5" customHeight="1">
      <c r="A134" s="22"/>
      <c r="B134" s="6"/>
      <c r="C134" s="6"/>
      <c r="D134" s="73"/>
      <c r="E134"/>
      <c r="F134"/>
      <c r="G134"/>
      <c r="H134" s="10"/>
    </row>
    <row r="135" spans="1:8" s="52" customFormat="1" ht="37.5" customHeight="1">
      <c r="A135" s="74"/>
      <c r="B135" s="6"/>
      <c r="C135" s="6"/>
      <c r="D135" s="5"/>
      <c r="E135"/>
      <c r="F135"/>
      <c r="G135"/>
      <c r="H135" s="51"/>
    </row>
  </sheetData>
  <mergeCells count="2">
    <mergeCell ref="A6:G6"/>
    <mergeCell ref="A5:G5"/>
  </mergeCells>
  <printOptions/>
  <pageMargins left="0.36" right="0.17" top="0.54" bottom="0.58" header="0.52" footer="0.31"/>
  <pageSetup horizontalDpi="180" verticalDpi="18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C1">
      <selection activeCell="D2" sqref="D2"/>
    </sheetView>
  </sheetViews>
  <sheetFormatPr defaultColWidth="9.00390625" defaultRowHeight="12.75"/>
  <cols>
    <col min="1" max="1" width="1.37890625" style="26" customWidth="1"/>
    <col min="2" max="2" width="10.75390625" style="26" customWidth="1"/>
    <col min="3" max="3" width="1.37890625" style="26" customWidth="1"/>
    <col min="4" max="4" width="62.625" style="26" customWidth="1"/>
    <col min="5" max="5" width="22.75390625" style="26" customWidth="1"/>
    <col min="6" max="6" width="22.125" style="26" customWidth="1"/>
    <col min="7" max="7" width="23.625" style="26" customWidth="1"/>
    <col min="8" max="8" width="10.375" style="26" customWidth="1"/>
    <col min="9" max="9" width="11.625" style="26" customWidth="1"/>
    <col min="10" max="16384" width="9.125" style="26" customWidth="1"/>
  </cols>
  <sheetData>
    <row r="1" spans="6:7" ht="15">
      <c r="F1" s="116" t="s">
        <v>163</v>
      </c>
      <c r="G1" s="116"/>
    </row>
    <row r="2" spans="5:7" ht="14.25" customHeight="1">
      <c r="E2" s="112" t="s">
        <v>183</v>
      </c>
      <c r="F2" s="112"/>
      <c r="G2" s="112"/>
    </row>
    <row r="3" spans="5:7" ht="14.25" customHeight="1">
      <c r="E3" s="112" t="s">
        <v>184</v>
      </c>
      <c r="F3" s="112"/>
      <c r="G3" s="79"/>
    </row>
    <row r="4" spans="6:8" ht="14.25" customHeight="1">
      <c r="F4" s="79"/>
      <c r="G4" s="79"/>
      <c r="H4" s="79"/>
    </row>
    <row r="5" spans="1:7" ht="14.25" customHeight="1">
      <c r="A5" s="117" t="s">
        <v>84</v>
      </c>
      <c r="B5" s="118"/>
      <c r="C5" s="118"/>
      <c r="D5" s="118"/>
      <c r="E5" s="118"/>
      <c r="F5" s="118"/>
      <c r="G5" s="118"/>
    </row>
    <row r="6" spans="1:7" ht="14.25" customHeight="1">
      <c r="A6" s="117" t="s">
        <v>162</v>
      </c>
      <c r="B6" s="118"/>
      <c r="C6" s="118"/>
      <c r="D6" s="118"/>
      <c r="E6" s="118"/>
      <c r="F6" s="118"/>
      <c r="G6" s="118"/>
    </row>
    <row r="7" spans="1:4" ht="14.25" customHeight="1">
      <c r="A7" s="27"/>
      <c r="B7" s="27"/>
      <c r="C7" s="27"/>
      <c r="D7" s="28"/>
    </row>
    <row r="8" spans="1:7" ht="14.25" customHeight="1">
      <c r="A8" s="29"/>
      <c r="B8" s="30"/>
      <c r="C8" s="31"/>
      <c r="D8" s="32"/>
      <c r="E8" s="33"/>
      <c r="F8" s="33"/>
      <c r="G8" s="33"/>
    </row>
    <row r="9" spans="1:7" ht="15.75">
      <c r="A9" s="34"/>
      <c r="B9" s="35" t="s">
        <v>34</v>
      </c>
      <c r="C9" s="36"/>
      <c r="D9" s="37" t="s">
        <v>1</v>
      </c>
      <c r="E9" s="38" t="s">
        <v>156</v>
      </c>
      <c r="F9" s="38" t="s">
        <v>85</v>
      </c>
      <c r="G9" s="38" t="s">
        <v>79</v>
      </c>
    </row>
    <row r="10" spans="1:7" ht="15.75">
      <c r="A10" s="34"/>
      <c r="B10" s="35"/>
      <c r="C10" s="36"/>
      <c r="D10" s="39"/>
      <c r="E10" s="38"/>
      <c r="F10" s="38"/>
      <c r="G10" s="38" t="s">
        <v>80</v>
      </c>
    </row>
    <row r="11" spans="1:7" ht="15.75">
      <c r="A11" s="44"/>
      <c r="B11" s="45"/>
      <c r="C11" s="45"/>
      <c r="D11" s="84">
        <v>1</v>
      </c>
      <c r="E11" s="85">
        <v>2</v>
      </c>
      <c r="F11" s="85">
        <v>3</v>
      </c>
      <c r="G11" s="86">
        <v>4</v>
      </c>
    </row>
    <row r="12" spans="1:10" ht="16.5">
      <c r="A12" s="29"/>
      <c r="B12" s="80" t="s">
        <v>2</v>
      </c>
      <c r="C12" s="30"/>
      <c r="D12" s="43" t="s">
        <v>33</v>
      </c>
      <c r="E12" s="78">
        <v>543727.04</v>
      </c>
      <c r="F12" s="78">
        <v>541585.24</v>
      </c>
      <c r="G12" s="108">
        <f aca="true" t="shared" si="0" ref="G12:G26">F12/E12</f>
        <v>0.9960608911412608</v>
      </c>
      <c r="I12" s="79"/>
      <c r="J12" s="79"/>
    </row>
    <row r="13" spans="1:10" ht="16.5">
      <c r="A13" s="40"/>
      <c r="B13" s="35" t="s">
        <v>4</v>
      </c>
      <c r="C13" s="41"/>
      <c r="D13" s="42" t="s">
        <v>5</v>
      </c>
      <c r="E13" s="77">
        <v>64100</v>
      </c>
      <c r="F13" s="47">
        <v>64400</v>
      </c>
      <c r="G13" s="108">
        <f t="shared" si="0"/>
        <v>1.0046801872074882</v>
      </c>
      <c r="I13" s="79"/>
      <c r="J13" s="79"/>
    </row>
    <row r="14" spans="1:10" ht="16.5">
      <c r="A14" s="40"/>
      <c r="B14" s="35" t="s">
        <v>8</v>
      </c>
      <c r="C14" s="41"/>
      <c r="D14" s="42" t="s">
        <v>9</v>
      </c>
      <c r="E14" s="77">
        <v>213200</v>
      </c>
      <c r="F14" s="77">
        <v>270423.53</v>
      </c>
      <c r="G14" s="108">
        <f t="shared" si="0"/>
        <v>1.268403048780488</v>
      </c>
      <c r="I14" s="79"/>
      <c r="J14" s="79"/>
    </row>
    <row r="15" spans="1:7" ht="16.5">
      <c r="A15" s="40"/>
      <c r="B15" s="35" t="s">
        <v>141</v>
      </c>
      <c r="C15" s="41"/>
      <c r="D15" s="42" t="s">
        <v>153</v>
      </c>
      <c r="E15" s="77">
        <v>1500</v>
      </c>
      <c r="F15" s="77">
        <v>1500</v>
      </c>
      <c r="G15" s="108">
        <f t="shared" si="0"/>
        <v>1</v>
      </c>
    </row>
    <row r="16" spans="1:7" ht="16.5">
      <c r="A16" s="40"/>
      <c r="B16" s="35" t="s">
        <v>12</v>
      </c>
      <c r="C16" s="41"/>
      <c r="D16" s="42" t="s">
        <v>13</v>
      </c>
      <c r="E16" s="77">
        <v>67787</v>
      </c>
      <c r="F16" s="77">
        <v>67362.71</v>
      </c>
      <c r="G16" s="108">
        <f t="shared" si="0"/>
        <v>0.9937408352633987</v>
      </c>
    </row>
    <row r="17" spans="1:7" ht="49.5" customHeight="1">
      <c r="A17" s="40"/>
      <c r="B17" s="35" t="s">
        <v>16</v>
      </c>
      <c r="C17" s="41"/>
      <c r="D17" s="42" t="s">
        <v>17</v>
      </c>
      <c r="E17" s="83">
        <v>18194</v>
      </c>
      <c r="F17" s="83">
        <v>18194</v>
      </c>
      <c r="G17" s="109">
        <f t="shared" si="0"/>
        <v>1</v>
      </c>
    </row>
    <row r="18" spans="1:7" ht="33" customHeight="1">
      <c r="A18" s="40"/>
      <c r="B18" s="35" t="s">
        <v>145</v>
      </c>
      <c r="C18" s="41"/>
      <c r="D18" s="42" t="s">
        <v>154</v>
      </c>
      <c r="E18" s="83">
        <v>300</v>
      </c>
      <c r="F18" s="83">
        <v>300</v>
      </c>
      <c r="G18" s="109">
        <f t="shared" si="0"/>
        <v>1</v>
      </c>
    </row>
    <row r="19" spans="1:7" ht="63.75" customHeight="1">
      <c r="A19" s="40"/>
      <c r="B19" s="35" t="s">
        <v>19</v>
      </c>
      <c r="C19" s="41"/>
      <c r="D19" s="42" t="s">
        <v>69</v>
      </c>
      <c r="E19" s="82">
        <v>2283012</v>
      </c>
      <c r="F19" s="82">
        <v>2365319.02</v>
      </c>
      <c r="G19" s="109">
        <f t="shared" si="0"/>
        <v>1.0360519436603925</v>
      </c>
    </row>
    <row r="20" spans="1:7" ht="16.5">
      <c r="A20" s="40"/>
      <c r="B20" s="35" t="s">
        <v>26</v>
      </c>
      <c r="C20" s="41"/>
      <c r="D20" s="42" t="s">
        <v>27</v>
      </c>
      <c r="E20" s="77">
        <v>8257985</v>
      </c>
      <c r="F20" s="77">
        <v>8260316.7</v>
      </c>
      <c r="G20" s="108">
        <f t="shared" si="0"/>
        <v>1.0002823570156643</v>
      </c>
    </row>
    <row r="21" spans="1:7" ht="16.5">
      <c r="A21" s="40"/>
      <c r="B21" s="35" t="s">
        <v>72</v>
      </c>
      <c r="C21" s="41"/>
      <c r="D21" s="42" t="s">
        <v>73</v>
      </c>
      <c r="E21" s="77">
        <v>297341</v>
      </c>
      <c r="F21" s="77">
        <v>255846.23</v>
      </c>
      <c r="G21" s="108">
        <f t="shared" si="0"/>
        <v>0.8604471969893154</v>
      </c>
    </row>
    <row r="22" spans="1:7" ht="16.5">
      <c r="A22" s="40"/>
      <c r="B22" s="35" t="s">
        <v>30</v>
      </c>
      <c r="C22" s="41"/>
      <c r="D22" s="42" t="s">
        <v>82</v>
      </c>
      <c r="E22" s="77">
        <v>54379.37</v>
      </c>
      <c r="F22" s="77">
        <v>55399.53</v>
      </c>
      <c r="G22" s="108">
        <f t="shared" si="0"/>
        <v>1.0187600555136993</v>
      </c>
    </row>
    <row r="23" spans="1:7" ht="16.5">
      <c r="A23" s="40"/>
      <c r="B23" s="35" t="s">
        <v>35</v>
      </c>
      <c r="C23" s="41"/>
      <c r="D23" s="42" t="s">
        <v>36</v>
      </c>
      <c r="E23" s="77">
        <v>3451938.18</v>
      </c>
      <c r="F23" s="77">
        <v>3449756.11</v>
      </c>
      <c r="G23" s="108">
        <f t="shared" si="0"/>
        <v>0.9993678710665669</v>
      </c>
    </row>
    <row r="24" spans="1:7" ht="20.25" customHeight="1">
      <c r="A24" s="40"/>
      <c r="B24" s="35" t="s">
        <v>78</v>
      </c>
      <c r="C24" s="41"/>
      <c r="D24" s="42" t="s">
        <v>81</v>
      </c>
      <c r="E24" s="81">
        <v>260272</v>
      </c>
      <c r="F24" s="81">
        <v>308359.12</v>
      </c>
      <c r="G24" s="108">
        <f t="shared" si="0"/>
        <v>1.1847571771070264</v>
      </c>
    </row>
    <row r="25" spans="1:7" ht="20.25" customHeight="1">
      <c r="A25" s="40"/>
      <c r="B25" s="35" t="s">
        <v>174</v>
      </c>
      <c r="C25" s="41"/>
      <c r="D25" s="42" t="s">
        <v>178</v>
      </c>
      <c r="E25" s="81">
        <v>6403</v>
      </c>
      <c r="F25" s="81">
        <v>6403</v>
      </c>
      <c r="G25" s="108">
        <f t="shared" si="0"/>
        <v>1</v>
      </c>
    </row>
    <row r="26" spans="1:7" ht="16.5">
      <c r="A26" s="53"/>
      <c r="B26" s="54"/>
      <c r="C26" s="54"/>
      <c r="D26" s="55" t="s">
        <v>83</v>
      </c>
      <c r="E26" s="56">
        <f>SUM(E12:E25)</f>
        <v>15520138.589999998</v>
      </c>
      <c r="F26" s="76">
        <f>SUM(F12:F25)</f>
        <v>15665165.189999998</v>
      </c>
      <c r="G26" s="110">
        <f t="shared" si="0"/>
        <v>1.0093444139792311</v>
      </c>
    </row>
  </sheetData>
  <mergeCells count="5">
    <mergeCell ref="F1:G1"/>
    <mergeCell ref="E3:F3"/>
    <mergeCell ref="A5:G5"/>
    <mergeCell ref="A6:G6"/>
    <mergeCell ref="E2:G2"/>
  </mergeCells>
  <printOptions/>
  <pageMargins left="0.29" right="0.23" top="0.25" bottom="0.24" header="0.25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60" zoomScaleNormal="60" workbookViewId="0" topLeftCell="A1">
      <selection activeCell="F23" sqref="F22:F23"/>
    </sheetView>
  </sheetViews>
  <sheetFormatPr defaultColWidth="9.00390625" defaultRowHeight="12.75"/>
  <cols>
    <col min="1" max="1" width="12.875" style="0" customWidth="1"/>
    <col min="2" max="2" width="2.125" style="0" hidden="1" customWidth="1"/>
    <col min="3" max="3" width="11.75390625" style="6" customWidth="1"/>
    <col min="4" max="4" width="55.25390625" style="5" customWidth="1"/>
    <col min="5" max="5" width="33.375" style="0" customWidth="1"/>
    <col min="6" max="6" width="18.625" style="0" customWidth="1"/>
    <col min="7" max="7" width="10.00390625" style="0" customWidth="1"/>
    <col min="8" max="9" width="13.00390625" style="0" customWidth="1"/>
    <col min="10" max="10" width="18.25390625" style="0" customWidth="1"/>
  </cols>
  <sheetData>
    <row r="1" spans="1:9" s="12" customFormat="1" ht="20.25">
      <c r="A1" s="119"/>
      <c r="B1" s="113"/>
      <c r="C1" s="113"/>
      <c r="D1" s="113"/>
      <c r="E1" s="113"/>
      <c r="F1" s="113"/>
      <c r="G1" s="113"/>
      <c r="H1" s="19"/>
      <c r="I1" s="11"/>
    </row>
    <row r="2" spans="3:9" s="14" customFormat="1" ht="20.25">
      <c r="C2" s="20"/>
      <c r="D2" s="21"/>
      <c r="E2" s="21"/>
      <c r="F2" s="21"/>
      <c r="G2" s="21"/>
      <c r="H2" s="13"/>
      <c r="I2" s="13"/>
    </row>
    <row r="3" spans="3:5" ht="16.5" customHeight="1">
      <c r="C3" s="61"/>
      <c r="D3" s="66"/>
      <c r="E3" s="46"/>
    </row>
    <row r="4" spans="3:5" s="1" customFormat="1" ht="9" customHeight="1">
      <c r="C4" s="57"/>
      <c r="D4" s="60"/>
      <c r="E4" s="10"/>
    </row>
    <row r="5" spans="3:5" s="4" customFormat="1" ht="16.5">
      <c r="C5" s="57"/>
      <c r="D5" s="58"/>
      <c r="E5" s="59"/>
    </row>
    <row r="6" spans="3:5" s="1" customFormat="1" ht="16.5">
      <c r="C6" s="57"/>
      <c r="D6" s="60"/>
      <c r="E6" s="59"/>
    </row>
    <row r="7" spans="3:5" s="1" customFormat="1" ht="16.5">
      <c r="C7" s="57"/>
      <c r="D7" s="60"/>
      <c r="E7" s="10"/>
    </row>
    <row r="8" spans="3:5" s="1" customFormat="1" ht="9" customHeight="1">
      <c r="C8" s="57"/>
      <c r="D8" s="60"/>
      <c r="E8" s="10"/>
    </row>
    <row r="9" spans="3:5" ht="12.75">
      <c r="C9" s="61"/>
      <c r="D9" s="62"/>
      <c r="E9" s="63"/>
    </row>
    <row r="10" spans="3:5" s="1" customFormat="1" ht="16.5" customHeight="1">
      <c r="C10" s="57"/>
      <c r="D10" s="64"/>
      <c r="E10" s="65"/>
    </row>
    <row r="11" spans="3:5" s="1" customFormat="1" ht="17.25" customHeight="1">
      <c r="C11" s="57"/>
      <c r="D11" s="64"/>
      <c r="E11" s="65"/>
    </row>
    <row r="12" spans="3:5" s="1" customFormat="1" ht="16.5" customHeight="1">
      <c r="C12" s="57"/>
      <c r="D12" s="64"/>
      <c r="E12" s="65"/>
    </row>
    <row r="13" spans="3:5" s="1" customFormat="1" ht="18">
      <c r="C13" s="57"/>
      <c r="D13" s="64"/>
      <c r="E13" s="65"/>
    </row>
    <row r="14" spans="3:5" s="1" customFormat="1" ht="18">
      <c r="C14" s="57"/>
      <c r="D14" s="64"/>
      <c r="E14" s="65"/>
    </row>
    <row r="15" spans="3:5" s="1" customFormat="1" ht="34.5" customHeight="1">
      <c r="C15" s="57"/>
      <c r="D15" s="64"/>
      <c r="E15" s="65"/>
    </row>
    <row r="16" spans="3:5" s="1" customFormat="1" ht="81.75" customHeight="1">
      <c r="C16" s="57"/>
      <c r="D16" s="64"/>
      <c r="E16" s="65"/>
    </row>
    <row r="17" spans="3:5" s="1" customFormat="1" ht="17.25" customHeight="1">
      <c r="C17" s="57"/>
      <c r="D17" s="64"/>
      <c r="E17" s="65"/>
    </row>
    <row r="18" spans="3:5" s="1" customFormat="1" ht="18">
      <c r="C18" s="57"/>
      <c r="D18" s="64"/>
      <c r="E18" s="65"/>
    </row>
    <row r="19" spans="3:5" s="1" customFormat="1" ht="18">
      <c r="C19" s="57"/>
      <c r="D19" s="64"/>
      <c r="E19" s="65"/>
    </row>
    <row r="20" spans="3:5" s="1" customFormat="1" ht="7.5" customHeight="1">
      <c r="C20" s="61"/>
      <c r="D20" s="66"/>
      <c r="E20" s="65"/>
    </row>
    <row r="21" spans="3:5" ht="15.75" customHeight="1">
      <c r="C21" s="57"/>
      <c r="D21" s="67"/>
      <c r="E21" s="65"/>
    </row>
    <row r="22" spans="3:5" s="9" customFormat="1" ht="20.25">
      <c r="C22" s="61"/>
      <c r="D22" s="66"/>
      <c r="E22" s="65"/>
    </row>
    <row r="23" spans="3:5" s="9" customFormat="1" ht="20.25">
      <c r="C23" s="68"/>
      <c r="D23" s="69"/>
      <c r="E23" s="70"/>
    </row>
    <row r="24" spans="3:5" s="9" customFormat="1" ht="20.25">
      <c r="C24" s="68"/>
      <c r="D24" s="69"/>
      <c r="E24" s="70"/>
    </row>
    <row r="25" spans="3:5" s="9" customFormat="1" ht="20.25">
      <c r="C25" s="68"/>
      <c r="D25" s="69"/>
      <c r="E25" s="71"/>
    </row>
    <row r="26" spans="3:5" s="9" customFormat="1" ht="20.25">
      <c r="C26" s="68"/>
      <c r="D26" s="69"/>
      <c r="E26" s="70"/>
    </row>
    <row r="27" spans="3:4" s="9" customFormat="1" ht="20.25">
      <c r="C27" s="7"/>
      <c r="D27" s="8"/>
    </row>
    <row r="28" spans="3:6" ht="20.25">
      <c r="C28" s="7"/>
      <c r="D28" s="8"/>
      <c r="E28" s="9"/>
      <c r="F28" s="9"/>
    </row>
  </sheetData>
  <mergeCells count="1">
    <mergeCell ref="A1:G1"/>
  </mergeCells>
  <printOptions/>
  <pageMargins left="0.81" right="0.2362204724409449" top="0.48" bottom="0.31" header="0.4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UG</cp:lastModifiedBy>
  <cp:lastPrinted>2008-03-11T07:55:28Z</cp:lastPrinted>
  <dcterms:created xsi:type="dcterms:W3CDTF">2004-11-08T08:39:44Z</dcterms:created>
  <dcterms:modified xsi:type="dcterms:W3CDTF">2008-06-19T12:13:45Z</dcterms:modified>
  <cp:category/>
  <cp:version/>
  <cp:contentType/>
  <cp:contentStatus/>
</cp:coreProperties>
</file>