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'Arkusz1'!$A$1:$G$490</definedName>
  </definedNames>
  <calcPr fullCalcOnLoad="1"/>
</workbook>
</file>

<file path=xl/sharedStrings.xml><?xml version="1.0" encoding="utf-8"?>
<sst xmlns="http://schemas.openxmlformats.org/spreadsheetml/2006/main" count="505" uniqueCount="124">
  <si>
    <t>KLASYFIKACJA</t>
  </si>
  <si>
    <t>Dział</t>
  </si>
  <si>
    <t>Rozdział</t>
  </si>
  <si>
    <t>Wyszczególnienie</t>
  </si>
  <si>
    <t>ROLNICTWO I ŁOWIECTWO</t>
  </si>
  <si>
    <t>Infrastruktura wodociagowa i sanitacyjna wsi</t>
  </si>
  <si>
    <t>z tego:</t>
  </si>
  <si>
    <t>1)inwestycje i zakupy inwestycyjne</t>
  </si>
  <si>
    <t>w tym:</t>
  </si>
  <si>
    <t>wydatki na programy finansowane z udziałem środków, o których mowa w art. 5 ust. 1 pkt. 2 i 3</t>
  </si>
  <si>
    <t>Izby rolnicze</t>
  </si>
  <si>
    <t>I) Wydatki bieżące</t>
  </si>
  <si>
    <t>1) dotacje na zadania bieżące</t>
  </si>
  <si>
    <t>LEŚNICTWO</t>
  </si>
  <si>
    <t>Pozostała działalność</t>
  </si>
  <si>
    <t>wydatki związane z realizacją ich statusowych zadań</t>
  </si>
  <si>
    <t>WYTWARZANIE I ZAOPATRYWANIE W ENERGIĘ ELEKTRYCZNĄ, GAZ I WODĘ</t>
  </si>
  <si>
    <t>Dostarczanie wody</t>
  </si>
  <si>
    <t>TRANSPORT I ŁACZNOŚĆ</t>
  </si>
  <si>
    <t>Drogi publiczne gminne</t>
  </si>
  <si>
    <t>Drogi wewnetrzne</t>
  </si>
  <si>
    <t>GOSPODARKA MIESZKANIOWA</t>
  </si>
  <si>
    <t>Gospodarka gruntami i nieruchomościami</t>
  </si>
  <si>
    <t>1) wydatki jednostek budżetowych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</si>
  <si>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</si>
  <si>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</si>
  <si>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</si>
  <si>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</si>
  <si>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</si>
  <si>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</si>
  <si>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2) świadczenia na rzecz osób fizycznych</t>
  </si>
  <si>
    <t>Rady gmin</t>
  </si>
  <si>
    <t>Urzędy gmin</t>
  </si>
  <si>
    <t>Promocja jednostek samorządu terytorialnego</t>
  </si>
  <si>
    <t>URZĘDY NACZELNYCH ORGANÓW WŁADZY PAŃSTWOWEJ, KONTROLI I OCHRONY PRAWA ORAZ SĄDOWNICTWA</t>
  </si>
  <si>
    <t>Urzędy naczelnych organów władzy państwowej kontroli i ochrony prawa</t>
  </si>
  <si>
    <t>BEZPIECZEŃSTWO PUBLICZNE I OCHRONA PRZECIPOŻAROWA</t>
  </si>
  <si>
    <t>Komendy wojewódzkie policji</t>
  </si>
  <si>
    <t>Ochotnicze straże pożarne</t>
  </si>
  <si>
    <t>Obrona cywilna</t>
  </si>
  <si>
    <t>Zarzadzanie kryzysowe</t>
  </si>
  <si>
    <t>DOCHODY OD OSOB PRAWNYCH, OD OSOB FIZYCZNYCH I OD INNYCH JEDNOSTEK NIEPOSIADAJACYCH OSOBOWOŚCI PRAWNEJ ORAZ WYDATKI ZWIĄZANE Z ICH POBOREM</t>
  </si>
  <si>
    <t>Pobór podatków i niepodatkowych nalezności budżetowych</t>
  </si>
  <si>
    <t>wynagrodzenia i składki od nich naliczane</t>
  </si>
  <si>
    <t>II) Wydatki majątkowe</t>
  </si>
  <si>
    <t>OBSŁUGA DŁUGU PUBLICZNEGO</t>
  </si>
  <si>
    <t>Obsługa papierów wartościowych, kredytów i pożyczek jednostek samorządu terytorialnego</t>
  </si>
  <si>
    <t>1) wydatki na obsługę długu</t>
  </si>
  <si>
    <t>Rezrwy ogólne i celowe</t>
  </si>
  <si>
    <t>RÓŻNE ROZLICZENIA</t>
  </si>
  <si>
    <t>rezerwa ogólna</t>
  </si>
  <si>
    <t>rezerwa celowa (zarządzanie kryzysowe)</t>
  </si>
  <si>
    <t>rezerwa celowa na inwestycje i zakupy inwestycyjne</t>
  </si>
  <si>
    <t>Szkoły podstawowe</t>
  </si>
  <si>
    <t>OŚWIATA I WYCHOWANIE</t>
  </si>
  <si>
    <t>Oddziały przedszkolne w szkołach podstawowych</t>
  </si>
  <si>
    <t>Przedszkola</t>
  </si>
  <si>
    <t>2) dotacje na zadania bieżące</t>
  </si>
  <si>
    <t>Gimnazja</t>
  </si>
  <si>
    <t>Dowożenie uczniów do szkół</t>
  </si>
  <si>
    <t>Zespoły obsługi ekonomiczno - administracyjne szkół</t>
  </si>
  <si>
    <t>Dokształcanie i doskonalenie nauczycieli</t>
  </si>
  <si>
    <t>2) wydatki z udziałem środków, o których mowa w art..5 ust.1 pkt. 2 i 3</t>
  </si>
  <si>
    <t>Stołówki szkone</t>
  </si>
  <si>
    <t>OCHRONA ZDROWIA</t>
  </si>
  <si>
    <t>Przeciwdziałanie narkomanii</t>
  </si>
  <si>
    <t>Przeciwdziałanie alkoholizmowi</t>
  </si>
  <si>
    <t>POMOC SPOŁECZNA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</si>
  <si>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</si>
  <si>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</si>
  <si>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Świadczenia na ubezpieczenie zdrowotne opłacane za osoby pobierające niektóre świadczenia z pomocy społecznej, niektóre świadczenia rodzinne oraz za osoby uczestniczące w zajęciach w centrum integracji społecznej</t>
  </si>
  <si>
    <t>Zasiłki i pomoc w naturze orazkładki na ubezpieczenia emerytalne i rentowe</t>
  </si>
  <si>
    <t>1) świadczenia na rzecz osób fizycznych</t>
  </si>
  <si>
    <t>Dodatki mieszkaniowe</t>
  </si>
  <si>
    <t>Zasiłki stałe</t>
  </si>
  <si>
    <t>Ośrodki pomocy społecznej</t>
  </si>
  <si>
    <t>Usługi opiekuńcze i specjalistyczne usługi opiekuńcze</t>
  </si>
  <si>
    <t>3) wydatki z udziałem środków, o których mowa w art..5 ust.1 pkt. 2 i 3</t>
  </si>
  <si>
    <t>Świetlice szkolne</t>
  </si>
  <si>
    <t>EDUKACYJNA OPIEKA WYCHOWAWCZA</t>
  </si>
  <si>
    <t>1) wydatki z udziałem środków, o których mowa w art..5 ust.1 pkt. 2 i 3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</si>
  <si>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</si>
  <si>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</si>
  <si>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</si>
  <si>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</si>
  <si>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</si>
  <si>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</si>
  <si>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NARODOWEGO</t>
  </si>
  <si>
    <t>Pozostałe zadania w zakresie kultury</t>
  </si>
  <si>
    <t>Domy i ośrodki kultury, świetlice i kluby</t>
  </si>
  <si>
    <t>Biblioteki</t>
  </si>
  <si>
    <t>Ochrona zabytków i opieka nad zabytkami</t>
  </si>
  <si>
    <t>KULTURA FIZYCZNA I SPORT</t>
  </si>
  <si>
    <t>Obiekty sportowe</t>
  </si>
  <si>
    <t>Zadania w zakresie kultury fizycznej i sportu</t>
  </si>
  <si>
    <t>RAZEM:</t>
  </si>
  <si>
    <t>bieżące</t>
  </si>
  <si>
    <t xml:space="preserve">majątkowe </t>
  </si>
  <si>
    <t>z tego unijne</t>
  </si>
  <si>
    <t>2)świadczenia na rzecz osób fizycznych</t>
  </si>
  <si>
    <t>3)dotacje na zadania bieżące</t>
  </si>
  <si>
    <t>4) wydatki na obsługę długu</t>
  </si>
  <si>
    <t>5) unijne</t>
  </si>
  <si>
    <t>Plan na 2010 r. Uchwała budżetowa</t>
  </si>
  <si>
    <t>Plan na 2010 r.</t>
  </si>
  <si>
    <t>Wykonanie na 30.06.2010 r.</t>
  </si>
  <si>
    <t>%</t>
  </si>
  <si>
    <t>1) Inwestycje i zakupy inwestycyjne</t>
  </si>
  <si>
    <t>Infrastruktura telekomunikacyjna</t>
  </si>
  <si>
    <t>Usuwanie skutków klęsk żywiołowych</t>
  </si>
  <si>
    <t>2) Świadczenia na rzecz osób fizycznych</t>
  </si>
  <si>
    <t>wydatki z udziałem środków, o których mowa w art..5 ust.1 pkt. 2 i 3</t>
  </si>
  <si>
    <t>Wybory Prezydenta Rzeczypospolitej Polskiej</t>
  </si>
  <si>
    <t>Wybory do Sejmu i Senatu</t>
  </si>
  <si>
    <t>OBRONA NARODOWA</t>
  </si>
  <si>
    <t>Pozostałe wydatki obronne</t>
  </si>
  <si>
    <t>3) dotacje na zadania bieżące</t>
  </si>
  <si>
    <t>Wpływy i wydatki związane z gromadzeniem środków z opłat i kar za korzystanie ze środowiska</t>
  </si>
  <si>
    <t>Załącznik Nr 2</t>
  </si>
  <si>
    <t>Wójta Gminy Zarszyn</t>
  </si>
  <si>
    <t>SPRAWOZDANIE Z WYKONANIA WYDATKÓW BUDŻETU GMINY ZARSZYN ZA I PÓŁROCZE 2010 r.</t>
  </si>
  <si>
    <t>Pomoc materialna dla uczniów</t>
  </si>
  <si>
    <t>do Zarządzenia Nr 455</t>
  </si>
  <si>
    <t>z dnia  26.08.2010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</si>
</sst>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0"/>
    <numFmt numFmtId="165" formatCode="00##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###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 shrinkToFit="1"/>
    </xf>
    <xf numFmtId="2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 wrapText="1"/>
    </xf>
    <xf numFmtId="4" fontId="0" fillId="37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4" fontId="0" fillId="38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4" fontId="0" fillId="39" borderId="10" xfId="0" applyNumberForma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7" fillId="38" borderId="10" xfId="0" applyNumberFormat="1" applyFont="1" applyFill="1" applyBorder="1" applyAlignment="1">
      <alignment/>
    </xf>
    <xf numFmtId="4" fontId="7" fillId="39" borderId="10" xfId="0" applyNumberFormat="1" applyFont="1" applyFill="1" applyBorder="1" applyAlignment="1">
      <alignment/>
    </xf>
    <xf numFmtId="4" fontId="7" fillId="36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4" fontId="7" fillId="3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170" fontId="2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40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4"/>
  <sheetViews>
    <sheetView tabSelected="1" view="pageBreakPreview" zoomScaleSheetLayoutView="100" zoomScalePageLayoutView="0" workbookViewId="0" topLeftCell="C1">
      <selection activeCell="G56" sqref="G56"/>
    </sheetView>
  </sheetViews>
  <sheetFormatPr defaultColWidth="9.140625" defaultRowHeight="12.75"/>
  <cols>
    <col min="1" max="1" width="6.7109375" style="1" customWidth="1"/>
    <col min="2" max="2" width="9.140625" style="1" customWidth="1"/>
    <col min="3" max="3" width="55.00390625" style="0" customWidth="1"/>
    <col min="4" max="4" width="20.8515625" style="0" customWidth="1"/>
    <col min="5" max="5" width="18.7109375" style="0" customWidth="1"/>
    <col min="6" max="6" width="17.421875" style="0" customWidth="1"/>
  </cols>
  <sheetData>
    <row r="1" spans="6:7" ht="12.75">
      <c r="F1" s="68" t="s">
        <v>118</v>
      </c>
      <c r="G1" s="68"/>
    </row>
    <row r="2" spans="6:7" ht="12.75">
      <c r="F2" s="68" t="s">
        <v>122</v>
      </c>
      <c r="G2" s="68"/>
    </row>
    <row r="3" spans="6:7" ht="12.75">
      <c r="F3" s="68" t="s">
        <v>119</v>
      </c>
      <c r="G3" s="68"/>
    </row>
    <row r="4" spans="3:7" ht="12.75">
      <c r="C4" s="68"/>
      <c r="D4" s="68"/>
      <c r="E4" s="67"/>
      <c r="F4" s="68" t="s">
        <v>123</v>
      </c>
      <c r="G4" s="68"/>
    </row>
    <row r="5" spans="1:7" ht="12.75">
      <c r="A5" s="72" t="s">
        <v>120</v>
      </c>
      <c r="B5" s="72"/>
      <c r="C5" s="72"/>
      <c r="D5" s="72"/>
      <c r="E5" s="72"/>
      <c r="F5" s="72"/>
      <c r="G5" s="72"/>
    </row>
    <row r="7" spans="1:7" ht="12.75">
      <c r="A7" s="76" t="s">
        <v>0</v>
      </c>
      <c r="B7" s="76"/>
      <c r="C7" s="77" t="s">
        <v>3</v>
      </c>
      <c r="D7" s="78" t="s">
        <v>103</v>
      </c>
      <c r="E7" s="69" t="s">
        <v>104</v>
      </c>
      <c r="F7" s="69" t="s">
        <v>105</v>
      </c>
      <c r="G7" s="70" t="s">
        <v>106</v>
      </c>
    </row>
    <row r="8" spans="1:7" ht="12.75">
      <c r="A8" s="4" t="s">
        <v>1</v>
      </c>
      <c r="B8" s="4" t="s">
        <v>2</v>
      </c>
      <c r="C8" s="77"/>
      <c r="D8" s="79"/>
      <c r="E8" s="69"/>
      <c r="F8" s="69"/>
      <c r="G8" s="71"/>
    </row>
    <row r="9" spans="1:7" s="6" customFormat="1" ht="12.75">
      <c r="A9" s="9">
        <v>10</v>
      </c>
      <c r="B9" s="9"/>
      <c r="C9" s="10" t="s">
        <v>4</v>
      </c>
      <c r="D9" s="11">
        <f>D10+D16+D20</f>
        <v>3611550</v>
      </c>
      <c r="E9" s="11">
        <f>E10+E16+E20</f>
        <v>2648860</v>
      </c>
      <c r="F9" s="11">
        <f>F10+F16+F20</f>
        <v>332118.25</v>
      </c>
      <c r="G9" s="48">
        <f>F9/E9%</f>
        <v>12.538157924541125</v>
      </c>
    </row>
    <row r="10" spans="1:7" s="24" customFormat="1" ht="12.75">
      <c r="A10" s="20"/>
      <c r="B10" s="21">
        <v>1010</v>
      </c>
      <c r="C10" s="22" t="s">
        <v>5</v>
      </c>
      <c r="D10" s="23">
        <f>D11</f>
        <v>3605550</v>
      </c>
      <c r="E10" s="23">
        <f>E11</f>
        <v>2516546</v>
      </c>
      <c r="F10" s="23">
        <f>F11</f>
        <v>200738.85</v>
      </c>
      <c r="G10" s="48">
        <f aca="true" t="shared" si="0" ref="G10:G78">F10/E10%</f>
        <v>7.976760607594696</v>
      </c>
    </row>
    <row r="11" spans="1:7" ht="12.75">
      <c r="A11" s="2"/>
      <c r="B11" s="2"/>
      <c r="C11" s="3" t="s">
        <v>44</v>
      </c>
      <c r="D11" s="8">
        <f>D13</f>
        <v>3605550</v>
      </c>
      <c r="E11" s="8">
        <f>E13</f>
        <v>2516546</v>
      </c>
      <c r="F11" s="8">
        <f>F13</f>
        <v>200738.85</v>
      </c>
      <c r="G11" s="48">
        <f t="shared" si="0"/>
        <v>7.976760607594696</v>
      </c>
    </row>
    <row r="12" spans="1:7" ht="12.75">
      <c r="A12" s="2"/>
      <c r="B12" s="2"/>
      <c r="C12" s="3" t="s">
        <v>8</v>
      </c>
      <c r="D12" s="8"/>
      <c r="E12" s="8"/>
      <c r="F12" s="8"/>
      <c r="G12" s="48"/>
    </row>
    <row r="13" spans="1:7" ht="12.75">
      <c r="A13" s="2"/>
      <c r="B13" s="2"/>
      <c r="C13" s="3" t="s">
        <v>107</v>
      </c>
      <c r="D13" s="8">
        <v>3605550</v>
      </c>
      <c r="E13" s="8">
        <v>2516546</v>
      </c>
      <c r="F13" s="8">
        <v>200738.85</v>
      </c>
      <c r="G13" s="48">
        <f t="shared" si="0"/>
        <v>7.976760607594696</v>
      </c>
    </row>
    <row r="14" spans="1:7" ht="12.75">
      <c r="A14" s="2"/>
      <c r="B14" s="2"/>
      <c r="C14" s="3" t="s">
        <v>8</v>
      </c>
      <c r="D14" s="8"/>
      <c r="E14" s="8"/>
      <c r="F14" s="8"/>
      <c r="G14" s="48"/>
    </row>
    <row r="15" spans="1:7" ht="25.5">
      <c r="A15" s="2"/>
      <c r="B15" s="2"/>
      <c r="C15" s="7" t="s">
        <v>9</v>
      </c>
      <c r="D15" s="8">
        <v>3605550</v>
      </c>
      <c r="E15" s="8">
        <v>2300000</v>
      </c>
      <c r="F15" s="8">
        <v>0</v>
      </c>
      <c r="G15" s="48">
        <f t="shared" si="0"/>
        <v>0</v>
      </c>
    </row>
    <row r="16" spans="1:7" s="24" customFormat="1" ht="12.75">
      <c r="A16" s="25"/>
      <c r="B16" s="21">
        <v>1030</v>
      </c>
      <c r="C16" s="22" t="s">
        <v>10</v>
      </c>
      <c r="D16" s="23">
        <f>D17</f>
        <v>6000</v>
      </c>
      <c r="E16" s="23">
        <f>E17</f>
        <v>6000</v>
      </c>
      <c r="F16" s="23">
        <f>F17</f>
        <v>5066.15</v>
      </c>
      <c r="G16" s="48">
        <f t="shared" si="0"/>
        <v>84.43583333333332</v>
      </c>
    </row>
    <row r="17" spans="1:7" ht="12.75">
      <c r="A17" s="2"/>
      <c r="B17" s="2"/>
      <c r="C17" s="3" t="s">
        <v>11</v>
      </c>
      <c r="D17" s="8">
        <f>D19</f>
        <v>6000</v>
      </c>
      <c r="E17" s="8">
        <f>E19</f>
        <v>6000</v>
      </c>
      <c r="F17" s="8">
        <f>F19</f>
        <v>5066.15</v>
      </c>
      <c r="G17" s="48">
        <f t="shared" si="0"/>
        <v>84.43583333333332</v>
      </c>
    </row>
    <row r="18" spans="1:7" ht="12.75">
      <c r="A18" s="2"/>
      <c r="B18" s="2"/>
      <c r="C18" s="3" t="s">
        <v>8</v>
      </c>
      <c r="D18" s="8"/>
      <c r="E18" s="8"/>
      <c r="F18" s="8"/>
      <c r="G18" s="48"/>
    </row>
    <row r="19" spans="1:7" ht="12.75">
      <c r="A19" s="2"/>
      <c r="B19" s="2"/>
      <c r="C19" s="40" t="s">
        <v>12</v>
      </c>
      <c r="D19" s="41">
        <v>6000</v>
      </c>
      <c r="E19" s="41">
        <v>6000</v>
      </c>
      <c r="F19" s="41">
        <v>5066.15</v>
      </c>
      <c r="G19" s="48">
        <f t="shared" si="0"/>
        <v>84.43583333333332</v>
      </c>
    </row>
    <row r="20" spans="1:7" s="6" customFormat="1" ht="12.75">
      <c r="A20" s="55"/>
      <c r="B20" s="59">
        <v>1095</v>
      </c>
      <c r="C20" s="56" t="s">
        <v>14</v>
      </c>
      <c r="D20" s="57">
        <f>D21</f>
        <v>0</v>
      </c>
      <c r="E20" s="57">
        <f>E21</f>
        <v>126314</v>
      </c>
      <c r="F20" s="57">
        <f>F21</f>
        <v>126313.25</v>
      </c>
      <c r="G20" s="48">
        <f t="shared" si="0"/>
        <v>99.99940624158842</v>
      </c>
    </row>
    <row r="21" spans="1:7" s="6" customFormat="1" ht="12.75">
      <c r="A21" s="55"/>
      <c r="B21" s="59"/>
      <c r="C21" s="3" t="s">
        <v>11</v>
      </c>
      <c r="D21" s="60">
        <f>D25+D26</f>
        <v>0</v>
      </c>
      <c r="E21" s="60">
        <f>E25+E26</f>
        <v>126314</v>
      </c>
      <c r="F21" s="60">
        <f>F25+F26</f>
        <v>126313.25</v>
      </c>
      <c r="G21" s="48">
        <f t="shared" si="0"/>
        <v>99.99940624158842</v>
      </c>
    </row>
    <row r="22" spans="1:7" s="6" customFormat="1" ht="12.75">
      <c r="A22" s="55"/>
      <c r="B22" s="59"/>
      <c r="C22" s="3" t="s">
        <v>8</v>
      </c>
      <c r="D22" s="57"/>
      <c r="E22" s="57"/>
      <c r="F22" s="57"/>
      <c r="G22" s="48"/>
    </row>
    <row r="23" spans="1:7" s="6" customFormat="1" ht="12.75">
      <c r="A23" s="55"/>
      <c r="B23" s="59"/>
      <c r="C23" s="3" t="s">
        <v>23</v>
      </c>
      <c r="D23" s="57"/>
      <c r="E23" s="60">
        <f>E25+E26</f>
        <v>126314</v>
      </c>
      <c r="F23" s="60">
        <f>F25+F26</f>
        <v>126313.25</v>
      </c>
      <c r="G23" s="48">
        <f t="shared" si="0"/>
        <v>99.99940624158842</v>
      </c>
    </row>
    <row r="24" spans="1:7" s="6" customFormat="1" ht="12.75">
      <c r="A24" s="55"/>
      <c r="B24" s="59"/>
      <c r="C24" s="3" t="s">
        <v>8</v>
      </c>
      <c r="D24" s="57"/>
      <c r="E24" s="60"/>
      <c r="F24" s="60"/>
      <c r="G24" s="48"/>
    </row>
    <row r="25" spans="1:7" ht="12.75">
      <c r="A25" s="2"/>
      <c r="B25" s="2"/>
      <c r="C25" s="44" t="s">
        <v>43</v>
      </c>
      <c r="D25" s="45">
        <v>0</v>
      </c>
      <c r="E25" s="45">
        <v>2039.8</v>
      </c>
      <c r="F25" s="45">
        <v>2039.8</v>
      </c>
      <c r="G25" s="48">
        <f t="shared" si="0"/>
        <v>100</v>
      </c>
    </row>
    <row r="26" spans="1:7" ht="12.75">
      <c r="A26" s="2"/>
      <c r="B26" s="2"/>
      <c r="C26" s="46" t="s">
        <v>15</v>
      </c>
      <c r="D26" s="47">
        <v>0</v>
      </c>
      <c r="E26" s="47">
        <v>124274.2</v>
      </c>
      <c r="F26" s="47">
        <v>124273.45</v>
      </c>
      <c r="G26" s="48">
        <f t="shared" si="0"/>
        <v>99.99939649581329</v>
      </c>
    </row>
    <row r="27" spans="1:7" s="13" customFormat="1" ht="12.75">
      <c r="A27" s="9">
        <v>20</v>
      </c>
      <c r="B27" s="12"/>
      <c r="C27" s="10" t="s">
        <v>13</v>
      </c>
      <c r="D27" s="11">
        <f aca="true" t="shared" si="1" ref="D27:F28">D28</f>
        <v>55400</v>
      </c>
      <c r="E27" s="11">
        <f t="shared" si="1"/>
        <v>55400</v>
      </c>
      <c r="F27" s="11">
        <f t="shared" si="1"/>
        <v>26947.02</v>
      </c>
      <c r="G27" s="48">
        <f t="shared" si="0"/>
        <v>48.64083032490975</v>
      </c>
    </row>
    <row r="28" spans="1:7" s="24" customFormat="1" ht="12.75">
      <c r="A28" s="25"/>
      <c r="B28" s="21">
        <v>2095</v>
      </c>
      <c r="C28" s="22" t="s">
        <v>14</v>
      </c>
      <c r="D28" s="23">
        <f t="shared" si="1"/>
        <v>55400</v>
      </c>
      <c r="E28" s="23">
        <f t="shared" si="1"/>
        <v>55400</v>
      </c>
      <c r="F28" s="23">
        <f t="shared" si="1"/>
        <v>26947.02</v>
      </c>
      <c r="G28" s="48">
        <f t="shared" si="0"/>
        <v>48.64083032490975</v>
      </c>
    </row>
    <row r="29" spans="1:7" ht="12.75">
      <c r="A29" s="2"/>
      <c r="B29" s="2"/>
      <c r="C29" s="3" t="s">
        <v>11</v>
      </c>
      <c r="D29" s="8">
        <f>D31</f>
        <v>55400</v>
      </c>
      <c r="E29" s="8">
        <f>E31</f>
        <v>55400</v>
      </c>
      <c r="F29" s="8">
        <f>F31</f>
        <v>26947.02</v>
      </c>
      <c r="G29" s="48">
        <f t="shared" si="0"/>
        <v>48.64083032490975</v>
      </c>
    </row>
    <row r="30" spans="1:7" ht="12.75">
      <c r="A30" s="2"/>
      <c r="B30" s="2"/>
      <c r="C30" s="3" t="s">
        <v>8</v>
      </c>
      <c r="D30" s="8"/>
      <c r="E30" s="8"/>
      <c r="F30" s="8"/>
      <c r="G30" s="48"/>
    </row>
    <row r="31" spans="1:7" ht="12.75">
      <c r="A31" s="2"/>
      <c r="B31" s="2"/>
      <c r="C31" s="3" t="s">
        <v>23</v>
      </c>
      <c r="D31" s="8">
        <f>D33+D34</f>
        <v>55400</v>
      </c>
      <c r="E31" s="8">
        <f>E33+E34</f>
        <v>55400</v>
      </c>
      <c r="F31" s="8">
        <f>F33+F34</f>
        <v>26947.02</v>
      </c>
      <c r="G31" s="48">
        <f t="shared" si="0"/>
        <v>48.64083032490975</v>
      </c>
    </row>
    <row r="32" spans="1:7" ht="12.75">
      <c r="A32" s="2"/>
      <c r="B32" s="2"/>
      <c r="C32" s="3" t="s">
        <v>8</v>
      </c>
      <c r="D32" s="8"/>
      <c r="E32" s="8"/>
      <c r="F32" s="8"/>
      <c r="G32" s="48"/>
    </row>
    <row r="33" spans="1:7" ht="12.75">
      <c r="A33" s="2"/>
      <c r="B33" s="2"/>
      <c r="C33" s="44" t="s">
        <v>43</v>
      </c>
      <c r="D33" s="45">
        <v>4400</v>
      </c>
      <c r="E33" s="45">
        <v>4400</v>
      </c>
      <c r="F33" s="45">
        <v>2720.64</v>
      </c>
      <c r="G33" s="48">
        <f t="shared" si="0"/>
        <v>61.83272727272727</v>
      </c>
    </row>
    <row r="34" spans="1:7" ht="12.75">
      <c r="A34" s="2"/>
      <c r="B34" s="2"/>
      <c r="C34" s="46" t="s">
        <v>15</v>
      </c>
      <c r="D34" s="47">
        <v>51000</v>
      </c>
      <c r="E34" s="47">
        <v>51000</v>
      </c>
      <c r="F34" s="47">
        <v>24226.38</v>
      </c>
      <c r="G34" s="48">
        <f t="shared" si="0"/>
        <v>47.50270588235294</v>
      </c>
    </row>
    <row r="35" spans="1:7" s="6" customFormat="1" ht="25.5">
      <c r="A35" s="17">
        <v>400</v>
      </c>
      <c r="B35" s="17"/>
      <c r="C35" s="18" t="s">
        <v>16</v>
      </c>
      <c r="D35" s="19">
        <f aca="true" t="shared" si="2" ref="D35:F36">D36</f>
        <v>43200</v>
      </c>
      <c r="E35" s="19">
        <f t="shared" si="2"/>
        <v>43200</v>
      </c>
      <c r="F35" s="19">
        <f t="shared" si="2"/>
        <v>20700</v>
      </c>
      <c r="G35" s="48">
        <f t="shared" si="0"/>
        <v>47.916666666666664</v>
      </c>
    </row>
    <row r="36" spans="1:7" s="28" customFormat="1" ht="12.75">
      <c r="A36" s="26"/>
      <c r="B36" s="25">
        <v>40002</v>
      </c>
      <c r="C36" s="27" t="s">
        <v>17</v>
      </c>
      <c r="D36" s="23">
        <f t="shared" si="2"/>
        <v>43200</v>
      </c>
      <c r="E36" s="23">
        <f t="shared" si="2"/>
        <v>43200</v>
      </c>
      <c r="F36" s="23">
        <f t="shared" si="2"/>
        <v>20700</v>
      </c>
      <c r="G36" s="48">
        <f t="shared" si="0"/>
        <v>47.916666666666664</v>
      </c>
    </row>
    <row r="37" spans="1:7" ht="12.75">
      <c r="A37" s="2"/>
      <c r="B37" s="2"/>
      <c r="C37" s="3" t="s">
        <v>11</v>
      </c>
      <c r="D37" s="8">
        <f>D39</f>
        <v>43200</v>
      </c>
      <c r="E37" s="8">
        <f>E39</f>
        <v>43200</v>
      </c>
      <c r="F37" s="8">
        <f>F39</f>
        <v>20700</v>
      </c>
      <c r="G37" s="48">
        <f t="shared" si="0"/>
        <v>47.916666666666664</v>
      </c>
    </row>
    <row r="38" spans="1:7" ht="12.75">
      <c r="A38" s="2"/>
      <c r="B38" s="2"/>
      <c r="C38" s="3" t="s">
        <v>8</v>
      </c>
      <c r="D38" s="8"/>
      <c r="E38" s="8"/>
      <c r="F38" s="8"/>
      <c r="G38" s="48"/>
    </row>
    <row r="39" spans="1:7" ht="12.75">
      <c r="A39" s="2"/>
      <c r="B39" s="2"/>
      <c r="C39" s="40" t="s">
        <v>12</v>
      </c>
      <c r="D39" s="41">
        <v>43200</v>
      </c>
      <c r="E39" s="41">
        <v>43200</v>
      </c>
      <c r="F39" s="41">
        <v>20700</v>
      </c>
      <c r="G39" s="48">
        <f t="shared" si="0"/>
        <v>47.916666666666664</v>
      </c>
    </row>
    <row r="40" spans="1:7" ht="12.75">
      <c r="A40" s="12">
        <v>600</v>
      </c>
      <c r="B40" s="12"/>
      <c r="C40" s="10" t="s">
        <v>18</v>
      </c>
      <c r="D40" s="11">
        <f>D41+D52+D58+D62</f>
        <v>1701100</v>
      </c>
      <c r="E40" s="11">
        <f>E41+E52+E58+E62</f>
        <v>2443653.83</v>
      </c>
      <c r="F40" s="11">
        <f>F41+F52+F58+F62</f>
        <v>1697528.46</v>
      </c>
      <c r="G40" s="48">
        <f t="shared" si="0"/>
        <v>69.46681396358011</v>
      </c>
    </row>
    <row r="41" spans="1:7" s="28" customFormat="1" ht="12.75">
      <c r="A41" s="26"/>
      <c r="B41" s="25">
        <v>60016</v>
      </c>
      <c r="C41" s="22" t="s">
        <v>19</v>
      </c>
      <c r="D41" s="23">
        <f>D42+D47</f>
        <v>1661100</v>
      </c>
      <c r="E41" s="23">
        <f>E42+E47</f>
        <v>1768100</v>
      </c>
      <c r="F41" s="23">
        <f>F42+F47</f>
        <v>1683925.97</v>
      </c>
      <c r="G41" s="48">
        <f t="shared" si="0"/>
        <v>95.23929472314914</v>
      </c>
    </row>
    <row r="42" spans="1:7" ht="12.75">
      <c r="A42" s="2"/>
      <c r="B42" s="2"/>
      <c r="C42" s="3" t="s">
        <v>11</v>
      </c>
      <c r="D42" s="8">
        <f>D46</f>
        <v>139400</v>
      </c>
      <c r="E42" s="8">
        <f>E46</f>
        <v>196400</v>
      </c>
      <c r="F42" s="8">
        <f>F46</f>
        <v>192295.17</v>
      </c>
      <c r="G42" s="48">
        <f t="shared" si="0"/>
        <v>97.90996435845214</v>
      </c>
    </row>
    <row r="43" spans="1:7" ht="12.75">
      <c r="A43" s="2"/>
      <c r="B43" s="2"/>
      <c r="C43" s="3" t="s">
        <v>8</v>
      </c>
      <c r="D43" s="8"/>
      <c r="E43" s="8"/>
      <c r="F43" s="8"/>
      <c r="G43" s="48"/>
    </row>
    <row r="44" spans="1:7" ht="12.75">
      <c r="A44" s="2"/>
      <c r="B44" s="2"/>
      <c r="C44" s="3" t="s">
        <v>23</v>
      </c>
      <c r="D44" s="8">
        <f>D46</f>
        <v>139400</v>
      </c>
      <c r="E44" s="8">
        <f>E46</f>
        <v>196400</v>
      </c>
      <c r="F44" s="8">
        <f>F46</f>
        <v>192295.17</v>
      </c>
      <c r="G44" s="48">
        <f>F44/E44%</f>
        <v>97.90996435845214</v>
      </c>
    </row>
    <row r="45" spans="1:7" ht="12.75">
      <c r="A45" s="2"/>
      <c r="B45" s="2"/>
      <c r="C45" s="3" t="s">
        <v>8</v>
      </c>
      <c r="D45" s="8"/>
      <c r="E45" s="8"/>
      <c r="F45" s="8"/>
      <c r="G45" s="48"/>
    </row>
    <row r="46" spans="1:7" ht="12.75">
      <c r="A46" s="2"/>
      <c r="B46" s="2"/>
      <c r="C46" s="46" t="s">
        <v>15</v>
      </c>
      <c r="D46" s="47">
        <v>139400</v>
      </c>
      <c r="E46" s="47">
        <v>196400</v>
      </c>
      <c r="F46" s="47">
        <v>192295.17</v>
      </c>
      <c r="G46" s="48">
        <f t="shared" si="0"/>
        <v>97.90996435845214</v>
      </c>
    </row>
    <row r="47" spans="1:7" ht="12.75">
      <c r="A47" s="2"/>
      <c r="B47" s="2"/>
      <c r="C47" s="3" t="s">
        <v>44</v>
      </c>
      <c r="D47" s="8">
        <f>D49</f>
        <v>1521700</v>
      </c>
      <c r="E47" s="8">
        <f>E49</f>
        <v>1571700</v>
      </c>
      <c r="F47" s="8">
        <f>F49</f>
        <v>1491630.8</v>
      </c>
      <c r="G47" s="48">
        <f t="shared" si="0"/>
        <v>94.90556722020742</v>
      </c>
    </row>
    <row r="48" spans="1:7" ht="12.75">
      <c r="A48" s="2"/>
      <c r="B48" s="2"/>
      <c r="C48" s="3" t="s">
        <v>8</v>
      </c>
      <c r="D48" s="8"/>
      <c r="E48" s="8"/>
      <c r="F48" s="8"/>
      <c r="G48" s="48"/>
    </row>
    <row r="49" spans="1:7" ht="12.75">
      <c r="A49" s="2"/>
      <c r="B49" s="2"/>
      <c r="C49" s="3" t="s">
        <v>107</v>
      </c>
      <c r="D49" s="8">
        <f>D51</f>
        <v>1521700</v>
      </c>
      <c r="E49" s="8">
        <f>E51</f>
        <v>1571700</v>
      </c>
      <c r="F49" s="8">
        <f>F51</f>
        <v>1491630.8</v>
      </c>
      <c r="G49" s="48">
        <f t="shared" si="0"/>
        <v>94.90556722020742</v>
      </c>
    </row>
    <row r="50" spans="1:7" ht="12.75">
      <c r="A50" s="2"/>
      <c r="B50" s="2"/>
      <c r="C50" s="3" t="s">
        <v>8</v>
      </c>
      <c r="D50" s="8"/>
      <c r="E50" s="8"/>
      <c r="F50" s="8"/>
      <c r="G50" s="48"/>
    </row>
    <row r="51" spans="1:7" ht="25.5">
      <c r="A51" s="2"/>
      <c r="B51" s="2"/>
      <c r="C51" s="7" t="s">
        <v>9</v>
      </c>
      <c r="D51" s="8">
        <v>1521700</v>
      </c>
      <c r="E51" s="8">
        <v>1571700</v>
      </c>
      <c r="F51" s="8">
        <v>1491630.8</v>
      </c>
      <c r="G51" s="48">
        <f t="shared" si="0"/>
        <v>94.90556722020742</v>
      </c>
    </row>
    <row r="52" spans="1:7" s="28" customFormat="1" ht="12.75">
      <c r="A52" s="25"/>
      <c r="B52" s="25">
        <v>60017</v>
      </c>
      <c r="C52" s="22" t="s">
        <v>20</v>
      </c>
      <c r="D52" s="23">
        <f>D53</f>
        <v>40000</v>
      </c>
      <c r="E52" s="23">
        <f>E53</f>
        <v>56600</v>
      </c>
      <c r="F52" s="23">
        <f>F53</f>
        <v>6642.39</v>
      </c>
      <c r="G52" s="48">
        <f t="shared" si="0"/>
        <v>11.735671378091874</v>
      </c>
    </row>
    <row r="53" spans="1:7" ht="12.75">
      <c r="A53" s="2"/>
      <c r="B53" s="2"/>
      <c r="C53" s="3" t="s">
        <v>11</v>
      </c>
      <c r="D53" s="8">
        <f>D57</f>
        <v>40000</v>
      </c>
      <c r="E53" s="8">
        <f>E57</f>
        <v>56600</v>
      </c>
      <c r="F53" s="8">
        <f>F57</f>
        <v>6642.39</v>
      </c>
      <c r="G53" s="48">
        <f t="shared" si="0"/>
        <v>11.735671378091874</v>
      </c>
    </row>
    <row r="54" spans="1:7" ht="12.75">
      <c r="A54" s="2"/>
      <c r="B54" s="2"/>
      <c r="C54" s="3" t="s">
        <v>8</v>
      </c>
      <c r="D54" s="8"/>
      <c r="E54" s="8"/>
      <c r="F54" s="8"/>
      <c r="G54" s="48"/>
    </row>
    <row r="55" spans="1:7" ht="12.75">
      <c r="A55" s="2"/>
      <c r="B55" s="2"/>
      <c r="C55" s="3" t="s">
        <v>23</v>
      </c>
      <c r="D55" s="8">
        <f>D57</f>
        <v>40000</v>
      </c>
      <c r="E55" s="8">
        <f>E57</f>
        <v>56600</v>
      </c>
      <c r="F55" s="8">
        <f>F57</f>
        <v>6642.39</v>
      </c>
      <c r="G55" s="48">
        <f>F55/E55%</f>
        <v>11.735671378091874</v>
      </c>
    </row>
    <row r="56" spans="1:7" ht="12.75">
      <c r="A56" s="2"/>
      <c r="B56" s="2"/>
      <c r="C56" s="3" t="s">
        <v>8</v>
      </c>
      <c r="D56" s="8"/>
      <c r="E56" s="8"/>
      <c r="F56" s="8"/>
      <c r="G56" s="48"/>
    </row>
    <row r="57" spans="1:7" ht="12.75">
      <c r="A57" s="2"/>
      <c r="B57" s="2"/>
      <c r="C57" s="46" t="s">
        <v>15</v>
      </c>
      <c r="D57" s="47">
        <v>40000</v>
      </c>
      <c r="E57" s="47">
        <v>56600</v>
      </c>
      <c r="F57" s="47">
        <v>6642.39</v>
      </c>
      <c r="G57" s="48">
        <f t="shared" si="0"/>
        <v>11.735671378091874</v>
      </c>
    </row>
    <row r="58" spans="1:7" s="6" customFormat="1" ht="12.75">
      <c r="A58" s="55"/>
      <c r="B58" s="55">
        <v>60053</v>
      </c>
      <c r="C58" s="56" t="s">
        <v>108</v>
      </c>
      <c r="D58" s="57">
        <f>D59</f>
        <v>0</v>
      </c>
      <c r="E58" s="57">
        <f>E59</f>
        <v>553.83</v>
      </c>
      <c r="F58" s="57">
        <f>F59</f>
        <v>0</v>
      </c>
      <c r="G58" s="48">
        <f t="shared" si="0"/>
        <v>0</v>
      </c>
    </row>
    <row r="59" spans="1:7" ht="12.75">
      <c r="A59" s="2"/>
      <c r="B59" s="2"/>
      <c r="C59" s="3" t="s">
        <v>11</v>
      </c>
      <c r="D59" s="58">
        <f>D61</f>
        <v>0</v>
      </c>
      <c r="E59" s="58">
        <f>E61</f>
        <v>553.83</v>
      </c>
      <c r="F59" s="58">
        <f>F61</f>
        <v>0</v>
      </c>
      <c r="G59" s="48">
        <f t="shared" si="0"/>
        <v>0</v>
      </c>
    </row>
    <row r="60" spans="1:7" ht="12.75">
      <c r="A60" s="2"/>
      <c r="B60" s="2"/>
      <c r="C60" s="3" t="s">
        <v>8</v>
      </c>
      <c r="D60" s="58"/>
      <c r="E60" s="58"/>
      <c r="F60" s="58"/>
      <c r="G60" s="48"/>
    </row>
    <row r="61" spans="1:7" ht="12.75">
      <c r="A61" s="2"/>
      <c r="B61" s="2"/>
      <c r="C61" s="40" t="s">
        <v>12</v>
      </c>
      <c r="D61" s="41">
        <v>0</v>
      </c>
      <c r="E61" s="40">
        <v>553.83</v>
      </c>
      <c r="F61" s="41">
        <v>0</v>
      </c>
      <c r="G61" s="48">
        <f t="shared" si="0"/>
        <v>0</v>
      </c>
    </row>
    <row r="62" spans="1:7" s="6" customFormat="1" ht="12.75">
      <c r="A62" s="55"/>
      <c r="B62" s="55">
        <v>60078</v>
      </c>
      <c r="C62" s="56" t="s">
        <v>109</v>
      </c>
      <c r="D62" s="57">
        <f>D63+D66</f>
        <v>0</v>
      </c>
      <c r="E62" s="57">
        <f>E63+E66</f>
        <v>618400</v>
      </c>
      <c r="F62" s="57">
        <f>F63+F66</f>
        <v>6960.1</v>
      </c>
      <c r="G62" s="48">
        <f t="shared" si="0"/>
        <v>1.1255012936610609</v>
      </c>
    </row>
    <row r="63" spans="1:7" s="6" customFormat="1" ht="12.75">
      <c r="A63" s="55"/>
      <c r="B63" s="55"/>
      <c r="C63" s="3" t="s">
        <v>11</v>
      </c>
      <c r="D63" s="60">
        <f>D65</f>
        <v>0</v>
      </c>
      <c r="E63" s="60">
        <f>E65</f>
        <v>36400</v>
      </c>
      <c r="F63" s="60">
        <f>F65</f>
        <v>6960.1</v>
      </c>
      <c r="G63" s="48">
        <f t="shared" si="0"/>
        <v>19.12115384615385</v>
      </c>
    </row>
    <row r="64" spans="1:7" s="6" customFormat="1" ht="12.75">
      <c r="A64" s="55"/>
      <c r="B64" s="55"/>
      <c r="C64" s="3" t="s">
        <v>8</v>
      </c>
      <c r="D64" s="57"/>
      <c r="E64" s="56"/>
      <c r="F64" s="56"/>
      <c r="G64" s="48"/>
    </row>
    <row r="65" spans="1:7" ht="12.75">
      <c r="A65" s="2"/>
      <c r="B65" s="2"/>
      <c r="C65" s="46" t="s">
        <v>15</v>
      </c>
      <c r="D65" s="47">
        <v>0</v>
      </c>
      <c r="E65" s="47">
        <v>36400</v>
      </c>
      <c r="F65" s="47">
        <v>6960.1</v>
      </c>
      <c r="G65" s="48">
        <f t="shared" si="0"/>
        <v>19.12115384615385</v>
      </c>
    </row>
    <row r="66" spans="1:7" ht="12.75">
      <c r="A66" s="2"/>
      <c r="B66" s="2"/>
      <c r="C66" s="3" t="s">
        <v>44</v>
      </c>
      <c r="D66" s="58">
        <f>D68</f>
        <v>0</v>
      </c>
      <c r="E66" s="58">
        <f>E68</f>
        <v>582000</v>
      </c>
      <c r="F66" s="58">
        <f>F68</f>
        <v>0</v>
      </c>
      <c r="G66" s="48">
        <f t="shared" si="0"/>
        <v>0</v>
      </c>
    </row>
    <row r="67" spans="1:7" ht="12.75">
      <c r="A67" s="2"/>
      <c r="B67" s="2"/>
      <c r="C67" s="3" t="s">
        <v>8</v>
      </c>
      <c r="D67" s="58"/>
      <c r="E67" s="58"/>
      <c r="F67" s="58"/>
      <c r="G67" s="48"/>
    </row>
    <row r="68" spans="1:7" ht="12.75">
      <c r="A68" s="2"/>
      <c r="B68" s="2"/>
      <c r="C68" s="3" t="s">
        <v>107</v>
      </c>
      <c r="D68" s="58">
        <v>0</v>
      </c>
      <c r="E68" s="58">
        <v>582000</v>
      </c>
      <c r="F68" s="58">
        <v>0</v>
      </c>
      <c r="G68" s="48">
        <f t="shared" si="0"/>
        <v>0</v>
      </c>
    </row>
    <row r="69" spans="1:7" s="6" customFormat="1" ht="12.75">
      <c r="A69" s="12">
        <v>700</v>
      </c>
      <c r="B69" s="12"/>
      <c r="C69" s="10" t="s">
        <v>21</v>
      </c>
      <c r="D69" s="11">
        <f aca="true" t="shared" si="3" ref="D69:F70">D70</f>
        <v>94000</v>
      </c>
      <c r="E69" s="11">
        <f t="shared" si="3"/>
        <v>994700</v>
      </c>
      <c r="F69" s="11">
        <f t="shared" si="3"/>
        <v>493593.89</v>
      </c>
      <c r="G69" s="48">
        <f t="shared" si="0"/>
        <v>49.622387654569216</v>
      </c>
    </row>
    <row r="70" spans="1:7" s="28" customFormat="1" ht="12.75">
      <c r="A70" s="26"/>
      <c r="B70" s="25">
        <v>70005</v>
      </c>
      <c r="C70" s="22" t="s">
        <v>22</v>
      </c>
      <c r="D70" s="23">
        <f t="shared" si="3"/>
        <v>94000</v>
      </c>
      <c r="E70" s="23">
        <f t="shared" si="3"/>
        <v>994700</v>
      </c>
      <c r="F70" s="23">
        <f t="shared" si="3"/>
        <v>493593.89</v>
      </c>
      <c r="G70" s="48">
        <f t="shared" si="0"/>
        <v>49.622387654569216</v>
      </c>
    </row>
    <row r="71" spans="1:7" ht="12.75">
      <c r="A71" s="2"/>
      <c r="B71" s="2"/>
      <c r="C71" s="3" t="s">
        <v>11</v>
      </c>
      <c r="D71" s="8">
        <f>D73</f>
        <v>94000</v>
      </c>
      <c r="E71" s="8">
        <f>E73</f>
        <v>994700</v>
      </c>
      <c r="F71" s="8">
        <f>F73</f>
        <v>493593.89</v>
      </c>
      <c r="G71" s="48">
        <f t="shared" si="0"/>
        <v>49.622387654569216</v>
      </c>
    </row>
    <row r="72" spans="1:7" ht="12.75">
      <c r="A72" s="2"/>
      <c r="B72" s="2"/>
      <c r="C72" s="3" t="s">
        <v>8</v>
      </c>
      <c r="D72" s="8"/>
      <c r="E72" s="8"/>
      <c r="F72" s="8"/>
      <c r="G72" s="48"/>
    </row>
    <row r="73" spans="1:7" ht="12.75">
      <c r="A73" s="2"/>
      <c r="B73" s="2"/>
      <c r="C73" s="3" t="s">
        <v>23</v>
      </c>
      <c r="D73" s="8">
        <f>D75</f>
        <v>94000</v>
      </c>
      <c r="E73" s="8">
        <f>E75</f>
        <v>994700</v>
      </c>
      <c r="F73" s="8">
        <f>F75</f>
        <v>493593.89</v>
      </c>
      <c r="G73" s="48">
        <f t="shared" si="0"/>
        <v>49.622387654569216</v>
      </c>
    </row>
    <row r="74" spans="1:7" ht="12.75">
      <c r="A74" s="2"/>
      <c r="B74" s="2"/>
      <c r="C74" s="3" t="s">
        <v>8</v>
      </c>
      <c r="D74" s="8"/>
      <c r="E74" s="8"/>
      <c r="F74" s="8"/>
      <c r="G74" s="48"/>
    </row>
    <row r="75" spans="1:7" ht="12.75">
      <c r="A75" s="2"/>
      <c r="B75" s="2"/>
      <c r="C75" s="46" t="s">
        <v>15</v>
      </c>
      <c r="D75" s="47">
        <v>94000</v>
      </c>
      <c r="E75" s="47">
        <v>994700</v>
      </c>
      <c r="F75" s="47">
        <v>493593.89</v>
      </c>
      <c r="G75" s="48">
        <f t="shared" si="0"/>
        <v>49.622387654569216</v>
      </c>
    </row>
    <row r="76" spans="1:7" ht="12.75">
      <c r="A76" s="12">
        <v>710</v>
      </c>
      <c r="B76" s="12"/>
      <c r="C76" s="10" t="s">
        <v>24</v>
      </c>
      <c r="D76" s="11">
        <f>D77+D84+D90</f>
        <v>93000</v>
      </c>
      <c r="E76" s="11">
        <f>E77+E84+E90</f>
        <v>107500</v>
      </c>
      <c r="F76" s="11">
        <f>F77+F84+F90</f>
        <v>59409.07</v>
      </c>
      <c r="G76" s="48">
        <f t="shared" si="0"/>
        <v>55.2642511627907</v>
      </c>
    </row>
    <row r="77" spans="1:7" s="24" customFormat="1" ht="12.75">
      <c r="A77" s="25"/>
      <c r="B77" s="25">
        <v>71004</v>
      </c>
      <c r="C77" s="22" t="s">
        <v>25</v>
      </c>
      <c r="D77" s="23">
        <f>D78</f>
        <v>50000</v>
      </c>
      <c r="E77" s="23">
        <f>E78</f>
        <v>50000</v>
      </c>
      <c r="F77" s="23">
        <f>F78</f>
        <v>22176.32</v>
      </c>
      <c r="G77" s="48">
        <f t="shared" si="0"/>
        <v>44.35264</v>
      </c>
    </row>
    <row r="78" spans="1:7" ht="12.75">
      <c r="A78" s="2"/>
      <c r="B78" s="2"/>
      <c r="C78" s="3" t="s">
        <v>11</v>
      </c>
      <c r="D78" s="8">
        <f>D80</f>
        <v>50000</v>
      </c>
      <c r="E78" s="8">
        <f>E80</f>
        <v>50000</v>
      </c>
      <c r="F78" s="8">
        <f>F80</f>
        <v>22176.32</v>
      </c>
      <c r="G78" s="48">
        <f t="shared" si="0"/>
        <v>44.35264</v>
      </c>
    </row>
    <row r="79" spans="1:7" ht="12.75">
      <c r="A79" s="2"/>
      <c r="B79" s="2"/>
      <c r="C79" s="3" t="s">
        <v>8</v>
      </c>
      <c r="D79" s="8"/>
      <c r="E79" s="8"/>
      <c r="F79" s="8"/>
      <c r="G79" s="48"/>
    </row>
    <row r="80" spans="1:7" ht="12.75">
      <c r="A80" s="2"/>
      <c r="B80" s="2"/>
      <c r="C80" s="3" t="s">
        <v>23</v>
      </c>
      <c r="D80" s="8">
        <f>D82+D83</f>
        <v>50000</v>
      </c>
      <c r="E80" s="8">
        <f>E82+E83</f>
        <v>50000</v>
      </c>
      <c r="F80" s="8">
        <f>F82+F83</f>
        <v>22176.32</v>
      </c>
      <c r="G80" s="48">
        <f aca="true" t="shared" si="4" ref="G80:G143">F80/E80%</f>
        <v>44.35264</v>
      </c>
    </row>
    <row r="81" spans="1:7" ht="12.75">
      <c r="A81" s="2"/>
      <c r="B81" s="2"/>
      <c r="C81" s="3" t="s">
        <v>8</v>
      </c>
      <c r="D81" s="8"/>
      <c r="E81" s="8"/>
      <c r="F81" s="8"/>
      <c r="G81" s="48"/>
    </row>
    <row r="82" spans="1:7" ht="12.75">
      <c r="A82" s="2"/>
      <c r="B82" s="2"/>
      <c r="C82" s="44" t="s">
        <v>43</v>
      </c>
      <c r="D82" s="45">
        <v>25000</v>
      </c>
      <c r="E82" s="45">
        <v>25000</v>
      </c>
      <c r="F82" s="45">
        <v>21254</v>
      </c>
      <c r="G82" s="48">
        <f t="shared" si="4"/>
        <v>85.016</v>
      </c>
    </row>
    <row r="83" spans="1:7" ht="12.75">
      <c r="A83" s="2"/>
      <c r="B83" s="2"/>
      <c r="C83" s="46" t="s">
        <v>15</v>
      </c>
      <c r="D83" s="47">
        <v>25000</v>
      </c>
      <c r="E83" s="47">
        <v>25000</v>
      </c>
      <c r="F83" s="47">
        <v>922.32</v>
      </c>
      <c r="G83" s="48">
        <f t="shared" si="4"/>
        <v>3.68928</v>
      </c>
    </row>
    <row r="84" spans="1:7" s="24" customFormat="1" ht="12.75">
      <c r="A84" s="25"/>
      <c r="B84" s="25">
        <v>71014</v>
      </c>
      <c r="C84" s="22" t="s">
        <v>26</v>
      </c>
      <c r="D84" s="23">
        <f>D85</f>
        <v>27000</v>
      </c>
      <c r="E84" s="23">
        <f>E85</f>
        <v>30500</v>
      </c>
      <c r="F84" s="23">
        <f>F85</f>
        <v>28452.83</v>
      </c>
      <c r="G84" s="48">
        <f t="shared" si="4"/>
        <v>93.28796721311475</v>
      </c>
    </row>
    <row r="85" spans="1:7" ht="12.75">
      <c r="A85" s="2"/>
      <c r="B85" s="2"/>
      <c r="C85" s="3" t="s">
        <v>11</v>
      </c>
      <c r="D85" s="8">
        <f>D87</f>
        <v>27000</v>
      </c>
      <c r="E85" s="8">
        <f>E87</f>
        <v>30500</v>
      </c>
      <c r="F85" s="8">
        <f>F87</f>
        <v>28452.83</v>
      </c>
      <c r="G85" s="48">
        <f t="shared" si="4"/>
        <v>93.28796721311475</v>
      </c>
    </row>
    <row r="86" spans="1:7" ht="12.75">
      <c r="A86" s="2"/>
      <c r="B86" s="2"/>
      <c r="C86" s="3" t="s">
        <v>8</v>
      </c>
      <c r="D86" s="8"/>
      <c r="E86" s="8"/>
      <c r="F86" s="8"/>
      <c r="G86" s="48"/>
    </row>
    <row r="87" spans="1:7" ht="12.75">
      <c r="A87" s="2"/>
      <c r="B87" s="2"/>
      <c r="C87" s="3" t="s">
        <v>23</v>
      </c>
      <c r="D87" s="8">
        <f>D89</f>
        <v>27000</v>
      </c>
      <c r="E87" s="8">
        <f>E89</f>
        <v>30500</v>
      </c>
      <c r="F87" s="8">
        <f>F89</f>
        <v>28452.83</v>
      </c>
      <c r="G87" s="48">
        <f t="shared" si="4"/>
        <v>93.28796721311475</v>
      </c>
    </row>
    <row r="88" spans="1:7" ht="12.75">
      <c r="A88" s="2"/>
      <c r="B88" s="2"/>
      <c r="C88" s="3" t="s">
        <v>8</v>
      </c>
      <c r="D88" s="8"/>
      <c r="E88" s="8"/>
      <c r="F88" s="8"/>
      <c r="G88" s="48"/>
    </row>
    <row r="89" spans="1:7" ht="12.75">
      <c r="A89" s="2"/>
      <c r="B89" s="2"/>
      <c r="C89" s="46" t="s">
        <v>15</v>
      </c>
      <c r="D89" s="47">
        <v>27000</v>
      </c>
      <c r="E89" s="47">
        <v>30500</v>
      </c>
      <c r="F89" s="47">
        <v>28452.83</v>
      </c>
      <c r="G89" s="48">
        <f t="shared" si="4"/>
        <v>93.28796721311475</v>
      </c>
    </row>
    <row r="90" spans="1:7" s="24" customFormat="1" ht="12.75">
      <c r="A90" s="25"/>
      <c r="B90" s="25">
        <v>71035</v>
      </c>
      <c r="C90" s="22" t="s">
        <v>27</v>
      </c>
      <c r="D90" s="23">
        <f>D91</f>
        <v>16000</v>
      </c>
      <c r="E90" s="23">
        <f>E91</f>
        <v>27000</v>
      </c>
      <c r="F90" s="23">
        <f>F91</f>
        <v>8779.92</v>
      </c>
      <c r="G90" s="48">
        <f t="shared" si="4"/>
        <v>32.51822222222222</v>
      </c>
    </row>
    <row r="91" spans="1:7" ht="12.75">
      <c r="A91" s="2"/>
      <c r="B91" s="2"/>
      <c r="C91" s="3" t="s">
        <v>11</v>
      </c>
      <c r="D91" s="8">
        <f>D93</f>
        <v>16000</v>
      </c>
      <c r="E91" s="8">
        <f>E93</f>
        <v>27000</v>
      </c>
      <c r="F91" s="8">
        <f>F93</f>
        <v>8779.92</v>
      </c>
      <c r="G91" s="48">
        <f t="shared" si="4"/>
        <v>32.51822222222222</v>
      </c>
    </row>
    <row r="92" spans="1:7" ht="12.75">
      <c r="A92" s="2"/>
      <c r="B92" s="2"/>
      <c r="C92" s="3" t="s">
        <v>8</v>
      </c>
      <c r="D92" s="8"/>
      <c r="E92" s="8"/>
      <c r="F92" s="8"/>
      <c r="G92" s="48"/>
    </row>
    <row r="93" spans="1:7" ht="12.75">
      <c r="A93" s="2"/>
      <c r="B93" s="2"/>
      <c r="C93" s="3" t="s">
        <v>23</v>
      </c>
      <c r="D93" s="8">
        <f>D95</f>
        <v>16000</v>
      </c>
      <c r="E93" s="8">
        <f>E95</f>
        <v>27000</v>
      </c>
      <c r="F93" s="8">
        <f>F95</f>
        <v>8779.92</v>
      </c>
      <c r="G93" s="48">
        <f t="shared" si="4"/>
        <v>32.51822222222222</v>
      </c>
    </row>
    <row r="94" spans="1:7" ht="12.75">
      <c r="A94" s="2"/>
      <c r="B94" s="2"/>
      <c r="C94" s="3" t="s">
        <v>8</v>
      </c>
      <c r="D94" s="8"/>
      <c r="E94" s="8"/>
      <c r="F94" s="8"/>
      <c r="G94" s="48"/>
    </row>
    <row r="95" spans="1:7" ht="12.75">
      <c r="A95" s="2"/>
      <c r="B95" s="2"/>
      <c r="C95" s="46" t="s">
        <v>15</v>
      </c>
      <c r="D95" s="47">
        <v>16000</v>
      </c>
      <c r="E95" s="47">
        <v>27000</v>
      </c>
      <c r="F95" s="47">
        <v>8779.92</v>
      </c>
      <c r="G95" s="48">
        <f t="shared" si="4"/>
        <v>32.51822222222222</v>
      </c>
    </row>
    <row r="96" spans="1:7" ht="12.75">
      <c r="A96" s="12">
        <v>750</v>
      </c>
      <c r="B96" s="12"/>
      <c r="C96" s="10" t="s">
        <v>28</v>
      </c>
      <c r="D96" s="11">
        <f>D97+D105+D112+D123+D136</f>
        <v>2949897.87</v>
      </c>
      <c r="E96" s="11">
        <f>E97+E105+E112+E123+E136</f>
        <v>3002879.66</v>
      </c>
      <c r="F96" s="11">
        <f>F97+F105+F112+F123+F136</f>
        <v>1486821.23</v>
      </c>
      <c r="G96" s="48">
        <f t="shared" si="4"/>
        <v>49.5131806247607</v>
      </c>
    </row>
    <row r="97" spans="1:7" s="28" customFormat="1" ht="12.75">
      <c r="A97" s="25"/>
      <c r="B97" s="25">
        <v>75011</v>
      </c>
      <c r="C97" s="22" t="s">
        <v>29</v>
      </c>
      <c r="D97" s="23">
        <f>D98</f>
        <v>188850</v>
      </c>
      <c r="E97" s="23">
        <f>E98</f>
        <v>188850</v>
      </c>
      <c r="F97" s="23">
        <f>F98</f>
        <v>90980.56</v>
      </c>
      <c r="G97" s="48">
        <f t="shared" si="4"/>
        <v>48.176097431824196</v>
      </c>
    </row>
    <row r="98" spans="1:7" ht="12.75">
      <c r="A98" s="2"/>
      <c r="B98" s="2"/>
      <c r="C98" s="3" t="s">
        <v>11</v>
      </c>
      <c r="D98" s="8">
        <f>D100+D104</f>
        <v>188850</v>
      </c>
      <c r="E98" s="8">
        <f>E100+E104</f>
        <v>188850</v>
      </c>
      <c r="F98" s="8">
        <f>F100+F104</f>
        <v>90980.56</v>
      </c>
      <c r="G98" s="48">
        <f t="shared" si="4"/>
        <v>48.176097431824196</v>
      </c>
    </row>
    <row r="99" spans="1:7" ht="12.75">
      <c r="A99" s="2"/>
      <c r="B99" s="2"/>
      <c r="C99" s="3" t="s">
        <v>8</v>
      </c>
      <c r="D99" s="8"/>
      <c r="E99" s="8"/>
      <c r="F99" s="8"/>
      <c r="G99" s="48"/>
    </row>
    <row r="100" spans="1:7" ht="12.75">
      <c r="A100" s="2"/>
      <c r="B100" s="2"/>
      <c r="C100" s="3" t="s">
        <v>23</v>
      </c>
      <c r="D100" s="8">
        <f>D102+D103</f>
        <v>187850</v>
      </c>
      <c r="E100" s="8">
        <f>E102+E103</f>
        <v>187850</v>
      </c>
      <c r="F100" s="8">
        <f>F102+F103</f>
        <v>90860.56</v>
      </c>
      <c r="G100" s="48">
        <f t="shared" si="4"/>
        <v>48.36867713601278</v>
      </c>
    </row>
    <row r="101" spans="1:7" ht="12.75">
      <c r="A101" s="2"/>
      <c r="B101" s="2"/>
      <c r="C101" s="3" t="s">
        <v>8</v>
      </c>
      <c r="D101" s="8"/>
      <c r="E101" s="8"/>
      <c r="F101" s="8"/>
      <c r="G101" s="48"/>
    </row>
    <row r="102" spans="1:7" ht="12.75">
      <c r="A102" s="2"/>
      <c r="B102" s="2"/>
      <c r="C102" s="44" t="s">
        <v>43</v>
      </c>
      <c r="D102" s="45">
        <v>173200</v>
      </c>
      <c r="E102" s="45">
        <v>173200</v>
      </c>
      <c r="F102" s="45">
        <v>84308.79</v>
      </c>
      <c r="G102" s="48">
        <f t="shared" si="4"/>
        <v>48.677130484988446</v>
      </c>
    </row>
    <row r="103" spans="1:7" ht="12.75">
      <c r="A103" s="2"/>
      <c r="B103" s="2"/>
      <c r="C103" s="46" t="s">
        <v>15</v>
      </c>
      <c r="D103" s="47">
        <v>14650</v>
      </c>
      <c r="E103" s="47">
        <v>14650</v>
      </c>
      <c r="F103" s="47">
        <v>6551.77</v>
      </c>
      <c r="G103" s="48">
        <f t="shared" si="4"/>
        <v>44.721979522184306</v>
      </c>
    </row>
    <row r="104" spans="1:7" ht="12.75">
      <c r="A104" s="2"/>
      <c r="B104" s="2"/>
      <c r="C104" s="38" t="s">
        <v>30</v>
      </c>
      <c r="D104" s="39">
        <v>1000</v>
      </c>
      <c r="E104" s="39">
        <v>1000</v>
      </c>
      <c r="F104" s="39">
        <v>120</v>
      </c>
      <c r="G104" s="48">
        <f t="shared" si="4"/>
        <v>12</v>
      </c>
    </row>
    <row r="105" spans="1:7" s="24" customFormat="1" ht="12.75">
      <c r="A105" s="25"/>
      <c r="B105" s="25">
        <v>75022</v>
      </c>
      <c r="C105" s="22" t="s">
        <v>31</v>
      </c>
      <c r="D105" s="23">
        <f>D108+D111</f>
        <v>58100</v>
      </c>
      <c r="E105" s="23">
        <f>E108+E111</f>
        <v>58100</v>
      </c>
      <c r="F105" s="23">
        <f>F108+F111</f>
        <v>25087.77</v>
      </c>
      <c r="G105" s="48">
        <f t="shared" si="4"/>
        <v>43.18032702237522</v>
      </c>
    </row>
    <row r="106" spans="1:7" ht="12.75">
      <c r="A106" s="2"/>
      <c r="B106" s="2"/>
      <c r="C106" s="3" t="s">
        <v>11</v>
      </c>
      <c r="D106" s="8">
        <f>D108+D111</f>
        <v>58100</v>
      </c>
      <c r="E106" s="8">
        <f>E108+E111</f>
        <v>58100</v>
      </c>
      <c r="F106" s="8">
        <f>F108+F111</f>
        <v>25087.77</v>
      </c>
      <c r="G106" s="48">
        <f t="shared" si="4"/>
        <v>43.18032702237522</v>
      </c>
    </row>
    <row r="107" spans="1:7" ht="12.75">
      <c r="A107" s="2"/>
      <c r="B107" s="2"/>
      <c r="C107" s="3" t="s">
        <v>8</v>
      </c>
      <c r="D107" s="8"/>
      <c r="E107" s="8"/>
      <c r="F107" s="8"/>
      <c r="G107" s="48"/>
    </row>
    <row r="108" spans="1:7" ht="12.75">
      <c r="A108" s="2"/>
      <c r="B108" s="2"/>
      <c r="C108" s="3" t="s">
        <v>23</v>
      </c>
      <c r="D108" s="8">
        <f>D110</f>
        <v>8100</v>
      </c>
      <c r="E108" s="8">
        <f>E110</f>
        <v>8100</v>
      </c>
      <c r="F108" s="8">
        <f>F110</f>
        <v>1912.77</v>
      </c>
      <c r="G108" s="48">
        <f t="shared" si="4"/>
        <v>23.614444444444445</v>
      </c>
    </row>
    <row r="109" spans="1:7" ht="12.75">
      <c r="A109" s="2"/>
      <c r="B109" s="2"/>
      <c r="C109" s="3" t="s">
        <v>8</v>
      </c>
      <c r="D109" s="8"/>
      <c r="E109" s="8"/>
      <c r="F109" s="8"/>
      <c r="G109" s="48"/>
    </row>
    <row r="110" spans="1:7" ht="12.75">
      <c r="A110" s="2"/>
      <c r="B110" s="2"/>
      <c r="C110" s="46" t="s">
        <v>15</v>
      </c>
      <c r="D110" s="47">
        <v>8100</v>
      </c>
      <c r="E110" s="47">
        <v>8100</v>
      </c>
      <c r="F110" s="47">
        <v>1912.77</v>
      </c>
      <c r="G110" s="48">
        <f t="shared" si="4"/>
        <v>23.614444444444445</v>
      </c>
    </row>
    <row r="111" spans="1:7" ht="12.75">
      <c r="A111" s="2"/>
      <c r="B111" s="2"/>
      <c r="C111" s="38" t="s">
        <v>30</v>
      </c>
      <c r="D111" s="39">
        <v>50000</v>
      </c>
      <c r="E111" s="39">
        <v>50000</v>
      </c>
      <c r="F111" s="39">
        <v>23175</v>
      </c>
      <c r="G111" s="48">
        <f t="shared" si="4"/>
        <v>46.35</v>
      </c>
    </row>
    <row r="112" spans="1:7" s="24" customFormat="1" ht="12.75">
      <c r="A112" s="25"/>
      <c r="B112" s="25">
        <v>75023</v>
      </c>
      <c r="C112" s="22" t="s">
        <v>32</v>
      </c>
      <c r="D112" s="23">
        <f>D113+D120</f>
        <v>2635000</v>
      </c>
      <c r="E112" s="23">
        <f>E113+E120</f>
        <v>2643559.29</v>
      </c>
      <c r="F112" s="23">
        <f>F113+F120</f>
        <v>1313107.86</v>
      </c>
      <c r="G112" s="48">
        <f t="shared" si="4"/>
        <v>49.67196555670972</v>
      </c>
    </row>
    <row r="113" spans="1:7" ht="12.75">
      <c r="A113" s="2"/>
      <c r="B113" s="2"/>
      <c r="C113" s="3" t="s">
        <v>11</v>
      </c>
      <c r="D113" s="8">
        <f>D115+D119</f>
        <v>2625000</v>
      </c>
      <c r="E113" s="8">
        <f>E115+E119</f>
        <v>2633559.29</v>
      </c>
      <c r="F113" s="8">
        <f>F115+F119</f>
        <v>1304592.26</v>
      </c>
      <c r="G113" s="48">
        <f t="shared" si="4"/>
        <v>49.53722762019153</v>
      </c>
    </row>
    <row r="114" spans="1:7" ht="12.75">
      <c r="A114" s="2"/>
      <c r="B114" s="2"/>
      <c r="C114" s="3" t="s">
        <v>8</v>
      </c>
      <c r="D114" s="8"/>
      <c r="E114" s="8"/>
      <c r="F114" s="8"/>
      <c r="G114" s="48"/>
    </row>
    <row r="115" spans="1:7" ht="12.75">
      <c r="A115" s="2"/>
      <c r="B115" s="2"/>
      <c r="C115" s="3" t="s">
        <v>23</v>
      </c>
      <c r="D115" s="8">
        <f>D117+D118</f>
        <v>2611000</v>
      </c>
      <c r="E115" s="8">
        <f>E117+E118</f>
        <v>2619559.29</v>
      </c>
      <c r="F115" s="8">
        <f>F117+F118</f>
        <v>1292796.48</v>
      </c>
      <c r="G115" s="48">
        <f t="shared" si="4"/>
        <v>49.35167854131677</v>
      </c>
    </row>
    <row r="116" spans="1:7" ht="12.75">
      <c r="A116" s="2"/>
      <c r="B116" s="2"/>
      <c r="C116" s="3" t="s">
        <v>8</v>
      </c>
      <c r="D116" s="8"/>
      <c r="E116" s="8"/>
      <c r="F116" s="8"/>
      <c r="G116" s="48"/>
    </row>
    <row r="117" spans="1:7" ht="12.75">
      <c r="A117" s="2"/>
      <c r="B117" s="2"/>
      <c r="C117" s="44" t="s">
        <v>43</v>
      </c>
      <c r="D117" s="45">
        <v>2281000</v>
      </c>
      <c r="E117" s="45">
        <v>2281000</v>
      </c>
      <c r="F117" s="45">
        <v>1043312</v>
      </c>
      <c r="G117" s="48">
        <f t="shared" si="4"/>
        <v>45.739237176676895</v>
      </c>
    </row>
    <row r="118" spans="1:7" ht="12.75">
      <c r="A118" s="2"/>
      <c r="B118" s="2"/>
      <c r="C118" s="46" t="s">
        <v>15</v>
      </c>
      <c r="D118" s="47">
        <v>330000</v>
      </c>
      <c r="E118" s="47">
        <v>338559.29</v>
      </c>
      <c r="F118" s="47">
        <v>249484.48</v>
      </c>
      <c r="G118" s="48">
        <f t="shared" si="4"/>
        <v>73.69004111510277</v>
      </c>
    </row>
    <row r="119" spans="1:7" ht="12.75">
      <c r="A119" s="2"/>
      <c r="B119" s="2"/>
      <c r="C119" s="38" t="s">
        <v>30</v>
      </c>
      <c r="D119" s="39">
        <v>14000</v>
      </c>
      <c r="E119" s="39">
        <v>14000</v>
      </c>
      <c r="F119" s="39">
        <v>11795.78</v>
      </c>
      <c r="G119" s="48">
        <f t="shared" si="4"/>
        <v>84.25557142857143</v>
      </c>
    </row>
    <row r="120" spans="1:7" ht="12.75">
      <c r="A120" s="2"/>
      <c r="B120" s="2"/>
      <c r="C120" s="3" t="s">
        <v>44</v>
      </c>
      <c r="D120" s="8">
        <f>D122</f>
        <v>10000</v>
      </c>
      <c r="E120" s="8">
        <f>E122</f>
        <v>10000</v>
      </c>
      <c r="F120" s="8">
        <f>F122</f>
        <v>8515.6</v>
      </c>
      <c r="G120" s="48">
        <f t="shared" si="4"/>
        <v>85.156</v>
      </c>
    </row>
    <row r="121" spans="1:7" ht="12.75">
      <c r="A121" s="2"/>
      <c r="B121" s="2"/>
      <c r="C121" s="3" t="s">
        <v>8</v>
      </c>
      <c r="D121" s="8"/>
      <c r="E121" s="8"/>
      <c r="F121" s="8"/>
      <c r="G121" s="48"/>
    </row>
    <row r="122" spans="1:7" ht="12.75">
      <c r="A122" s="2"/>
      <c r="B122" s="2"/>
      <c r="C122" s="3" t="s">
        <v>107</v>
      </c>
      <c r="D122" s="8">
        <v>10000</v>
      </c>
      <c r="E122" s="8">
        <v>10000</v>
      </c>
      <c r="F122" s="8">
        <v>8515.6</v>
      </c>
      <c r="G122" s="48">
        <f t="shared" si="4"/>
        <v>85.156</v>
      </c>
    </row>
    <row r="123" spans="1:7" s="28" customFormat="1" ht="12.75">
      <c r="A123" s="26"/>
      <c r="B123" s="25">
        <v>75075</v>
      </c>
      <c r="C123" s="22" t="s">
        <v>33</v>
      </c>
      <c r="D123" s="23">
        <f>D124+D131</f>
        <v>27547.87</v>
      </c>
      <c r="E123" s="23">
        <f>E124+E131</f>
        <v>71970.37</v>
      </c>
      <c r="F123" s="23">
        <f>F124+F131</f>
        <v>35016.14</v>
      </c>
      <c r="G123" s="48">
        <f t="shared" si="4"/>
        <v>48.65355006511708</v>
      </c>
    </row>
    <row r="124" spans="1:7" ht="12.75">
      <c r="A124" s="2"/>
      <c r="B124" s="2"/>
      <c r="C124" s="3" t="s">
        <v>11</v>
      </c>
      <c r="D124" s="8">
        <f>D126+D130</f>
        <v>27547.87</v>
      </c>
      <c r="E124" s="8">
        <f>E126+E130</f>
        <v>68970.37</v>
      </c>
      <c r="F124" s="8">
        <f>F126+F130</f>
        <v>35016.14</v>
      </c>
      <c r="G124" s="48">
        <f t="shared" si="4"/>
        <v>50.76983058087118</v>
      </c>
    </row>
    <row r="125" spans="1:7" ht="12.75">
      <c r="A125" s="2"/>
      <c r="B125" s="2"/>
      <c r="C125" s="3" t="s">
        <v>8</v>
      </c>
      <c r="D125" s="8"/>
      <c r="E125" s="8"/>
      <c r="F125" s="8"/>
      <c r="G125" s="48"/>
    </row>
    <row r="126" spans="1:7" ht="12.75">
      <c r="A126" s="2"/>
      <c r="B126" s="2"/>
      <c r="C126" s="3" t="s">
        <v>23</v>
      </c>
      <c r="D126" s="8">
        <f>D129+D128</f>
        <v>27547.87</v>
      </c>
      <c r="E126" s="8">
        <f>E129+E128</f>
        <v>27547.87</v>
      </c>
      <c r="F126" s="8">
        <f>F129+F128</f>
        <v>10480.87</v>
      </c>
      <c r="G126" s="48">
        <f t="shared" si="4"/>
        <v>38.04602678900402</v>
      </c>
    </row>
    <row r="127" spans="1:7" ht="12.75">
      <c r="A127" s="2"/>
      <c r="B127" s="2"/>
      <c r="C127" s="3" t="s">
        <v>8</v>
      </c>
      <c r="D127" s="8"/>
      <c r="E127" s="8"/>
      <c r="F127" s="8"/>
      <c r="G127" s="48"/>
    </row>
    <row r="128" spans="1:7" ht="12.75">
      <c r="A128" s="2"/>
      <c r="B128" s="2"/>
      <c r="C128" s="44" t="s">
        <v>43</v>
      </c>
      <c r="D128" s="45">
        <v>0</v>
      </c>
      <c r="E128" s="45">
        <v>4000</v>
      </c>
      <c r="F128" s="45">
        <v>332</v>
      </c>
      <c r="G128" s="48">
        <f t="shared" si="4"/>
        <v>8.3</v>
      </c>
    </row>
    <row r="129" spans="1:7" ht="12.75">
      <c r="A129" s="2"/>
      <c r="B129" s="2"/>
      <c r="C129" s="46" t="s">
        <v>15</v>
      </c>
      <c r="D129" s="47">
        <v>27547.87</v>
      </c>
      <c r="E129" s="47">
        <v>23547.87</v>
      </c>
      <c r="F129" s="47">
        <v>10148.87</v>
      </c>
      <c r="G129" s="48">
        <f t="shared" si="4"/>
        <v>43.09888750022826</v>
      </c>
    </row>
    <row r="130" spans="1:7" ht="25.5">
      <c r="A130" s="2"/>
      <c r="B130" s="2"/>
      <c r="C130" s="42" t="s">
        <v>62</v>
      </c>
      <c r="D130" s="61">
        <v>0</v>
      </c>
      <c r="E130" s="61">
        <v>41422.5</v>
      </c>
      <c r="F130" s="61">
        <v>24535.27</v>
      </c>
      <c r="G130" s="48">
        <f t="shared" si="4"/>
        <v>59.23174603174603</v>
      </c>
    </row>
    <row r="131" spans="1:7" ht="12.75">
      <c r="A131" s="2"/>
      <c r="B131" s="2"/>
      <c r="C131" s="3" t="s">
        <v>44</v>
      </c>
      <c r="D131" s="63">
        <f>D133</f>
        <v>0</v>
      </c>
      <c r="E131" s="63">
        <f>E133</f>
        <v>3000</v>
      </c>
      <c r="F131" s="63">
        <f>F133</f>
        <v>0</v>
      </c>
      <c r="G131" s="48">
        <f t="shared" si="4"/>
        <v>0</v>
      </c>
    </row>
    <row r="132" spans="1:7" ht="12.75">
      <c r="A132" s="2"/>
      <c r="B132" s="2"/>
      <c r="C132" s="3" t="s">
        <v>8</v>
      </c>
      <c r="D132" s="63"/>
      <c r="E132" s="63"/>
      <c r="F132" s="63"/>
      <c r="G132" s="48"/>
    </row>
    <row r="133" spans="1:7" ht="12.75">
      <c r="A133" s="2"/>
      <c r="B133" s="2"/>
      <c r="C133" s="3" t="s">
        <v>107</v>
      </c>
      <c r="D133" s="63">
        <v>0</v>
      </c>
      <c r="E133" s="63">
        <f>E135</f>
        <v>3000</v>
      </c>
      <c r="F133" s="63">
        <f>F135</f>
        <v>0</v>
      </c>
      <c r="G133" s="48">
        <f t="shared" si="4"/>
        <v>0</v>
      </c>
    </row>
    <row r="134" spans="1:7" ht="12.75">
      <c r="A134" s="2"/>
      <c r="B134" s="2"/>
      <c r="C134" s="3" t="s">
        <v>8</v>
      </c>
      <c r="D134" s="63"/>
      <c r="E134" s="63"/>
      <c r="F134" s="63"/>
      <c r="G134" s="48"/>
    </row>
    <row r="135" spans="1:7" ht="25.5">
      <c r="A135" s="2"/>
      <c r="B135" s="2"/>
      <c r="C135" s="62" t="s">
        <v>111</v>
      </c>
      <c r="D135" s="63">
        <v>0</v>
      </c>
      <c r="E135" s="63">
        <v>3000</v>
      </c>
      <c r="F135" s="63">
        <v>0</v>
      </c>
      <c r="G135" s="48">
        <f t="shared" si="4"/>
        <v>0</v>
      </c>
    </row>
    <row r="136" spans="1:7" s="28" customFormat="1" ht="12.75">
      <c r="A136" s="26"/>
      <c r="B136" s="25">
        <v>75095</v>
      </c>
      <c r="C136" s="22" t="s">
        <v>14</v>
      </c>
      <c r="D136" s="23">
        <f>D137</f>
        <v>40400</v>
      </c>
      <c r="E136" s="23">
        <f>E137</f>
        <v>40400</v>
      </c>
      <c r="F136" s="23">
        <f>F137</f>
        <v>22628.9</v>
      </c>
      <c r="G136" s="48">
        <f t="shared" si="4"/>
        <v>56.01212871287129</v>
      </c>
    </row>
    <row r="137" spans="1:7" ht="12.75">
      <c r="A137" s="2"/>
      <c r="B137" s="2"/>
      <c r="C137" s="3" t="s">
        <v>11</v>
      </c>
      <c r="D137" s="8">
        <f>D139+D142</f>
        <v>40400</v>
      </c>
      <c r="E137" s="8">
        <f>E139+E142</f>
        <v>40400</v>
      </c>
      <c r="F137" s="8">
        <f>F139+F142</f>
        <v>22628.9</v>
      </c>
      <c r="G137" s="48">
        <f t="shared" si="4"/>
        <v>56.01212871287129</v>
      </c>
    </row>
    <row r="138" spans="1:7" ht="12.75">
      <c r="A138" s="2"/>
      <c r="B138" s="2"/>
      <c r="C138" s="3" t="s">
        <v>8</v>
      </c>
      <c r="D138" s="8"/>
      <c r="E138" s="8"/>
      <c r="F138" s="8"/>
      <c r="G138" s="48"/>
    </row>
    <row r="139" spans="1:7" ht="12.75">
      <c r="A139" s="2"/>
      <c r="B139" s="2"/>
      <c r="C139" s="3" t="s">
        <v>23</v>
      </c>
      <c r="D139" s="8">
        <f>D141</f>
        <v>17000</v>
      </c>
      <c r="E139" s="8">
        <f>E141</f>
        <v>17000</v>
      </c>
      <c r="F139" s="8">
        <f>F141</f>
        <v>12878.9</v>
      </c>
      <c r="G139" s="48">
        <f t="shared" si="4"/>
        <v>75.75823529411764</v>
      </c>
    </row>
    <row r="140" spans="1:7" ht="12.75">
      <c r="A140" s="2"/>
      <c r="B140" s="2"/>
      <c r="C140" s="3" t="s">
        <v>8</v>
      </c>
      <c r="D140" s="8"/>
      <c r="E140" s="8"/>
      <c r="F140" s="8"/>
      <c r="G140" s="48"/>
    </row>
    <row r="141" spans="1:7" ht="12.75">
      <c r="A141" s="2"/>
      <c r="B141" s="2"/>
      <c r="C141" s="46" t="s">
        <v>15</v>
      </c>
      <c r="D141" s="47">
        <v>17000</v>
      </c>
      <c r="E141" s="47">
        <v>17000</v>
      </c>
      <c r="F141" s="47">
        <v>12878.9</v>
      </c>
      <c r="G141" s="48">
        <f t="shared" si="4"/>
        <v>75.75823529411764</v>
      </c>
    </row>
    <row r="142" spans="1:7" ht="12.75">
      <c r="A142" s="2"/>
      <c r="B142" s="2"/>
      <c r="C142" s="38" t="s">
        <v>30</v>
      </c>
      <c r="D142" s="39">
        <v>23400</v>
      </c>
      <c r="E142" s="39">
        <v>23400</v>
      </c>
      <c r="F142" s="39">
        <v>9750</v>
      </c>
      <c r="G142" s="48">
        <f t="shared" si="4"/>
        <v>41.666666666666664</v>
      </c>
    </row>
    <row r="143" spans="1:7" ht="38.25">
      <c r="A143" s="17">
        <v>751</v>
      </c>
      <c r="B143" s="14"/>
      <c r="C143" s="15" t="s">
        <v>34</v>
      </c>
      <c r="D143" s="16">
        <f>D144+D150+D158</f>
        <v>1524</v>
      </c>
      <c r="E143" s="16">
        <f>E144+E150+E158</f>
        <v>31639</v>
      </c>
      <c r="F143" s="16">
        <f>F144+F150+F158</f>
        <v>14909.029999999999</v>
      </c>
      <c r="G143" s="48">
        <f t="shared" si="4"/>
        <v>47.1223173930908</v>
      </c>
    </row>
    <row r="144" spans="1:7" s="24" customFormat="1" ht="25.5">
      <c r="A144" s="25"/>
      <c r="B144" s="29">
        <v>75101</v>
      </c>
      <c r="C144" s="27" t="s">
        <v>35</v>
      </c>
      <c r="D144" s="23">
        <f>D145</f>
        <v>1524</v>
      </c>
      <c r="E144" s="23">
        <f>E145</f>
        <v>1524</v>
      </c>
      <c r="F144" s="23">
        <f>F145</f>
        <v>0</v>
      </c>
      <c r="G144" s="48">
        <f aca="true" t="shared" si="5" ref="G144:G206">F144/E144%</f>
        <v>0</v>
      </c>
    </row>
    <row r="145" spans="1:7" ht="12.75">
      <c r="A145" s="2"/>
      <c r="B145" s="2"/>
      <c r="C145" s="3" t="s">
        <v>11</v>
      </c>
      <c r="D145" s="8">
        <f>D147</f>
        <v>1524</v>
      </c>
      <c r="E145" s="8">
        <f>E147</f>
        <v>1524</v>
      </c>
      <c r="F145" s="8">
        <f>F147</f>
        <v>0</v>
      </c>
      <c r="G145" s="48">
        <f t="shared" si="5"/>
        <v>0</v>
      </c>
    </row>
    <row r="146" spans="1:7" ht="12.75">
      <c r="A146" s="2"/>
      <c r="B146" s="2"/>
      <c r="C146" s="3" t="s">
        <v>8</v>
      </c>
      <c r="D146" s="8"/>
      <c r="E146" s="8"/>
      <c r="F146" s="8"/>
      <c r="G146" s="48"/>
    </row>
    <row r="147" spans="1:7" ht="12.75">
      <c r="A147" s="2"/>
      <c r="B147" s="2"/>
      <c r="C147" s="3" t="s">
        <v>23</v>
      </c>
      <c r="D147" s="8">
        <f>D149</f>
        <v>1524</v>
      </c>
      <c r="E147" s="8">
        <f>E149</f>
        <v>1524</v>
      </c>
      <c r="F147" s="8">
        <f>F149</f>
        <v>0</v>
      </c>
      <c r="G147" s="48">
        <f t="shared" si="5"/>
        <v>0</v>
      </c>
    </row>
    <row r="148" spans="1:7" ht="12.75">
      <c r="A148" s="2"/>
      <c r="B148" s="2"/>
      <c r="C148" s="3" t="s">
        <v>8</v>
      </c>
      <c r="D148" s="8"/>
      <c r="E148" s="8"/>
      <c r="F148" s="8"/>
      <c r="G148" s="48"/>
    </row>
    <row r="149" spans="1:7" ht="12.75">
      <c r="A149" s="2"/>
      <c r="B149" s="2"/>
      <c r="C149" s="46" t="s">
        <v>15</v>
      </c>
      <c r="D149" s="47">
        <v>1524</v>
      </c>
      <c r="E149" s="47">
        <v>1524</v>
      </c>
      <c r="F149" s="47">
        <v>0</v>
      </c>
      <c r="G149" s="48">
        <f t="shared" si="5"/>
        <v>0</v>
      </c>
    </row>
    <row r="150" spans="1:7" ht="12.75">
      <c r="A150" s="55"/>
      <c r="B150" s="55">
        <v>75107</v>
      </c>
      <c r="C150" s="56" t="s">
        <v>112</v>
      </c>
      <c r="D150" s="57">
        <f>D151</f>
        <v>0</v>
      </c>
      <c r="E150" s="57">
        <f>E151</f>
        <v>14023</v>
      </c>
      <c r="F150" s="57">
        <f>F151</f>
        <v>777.65</v>
      </c>
      <c r="G150" s="48">
        <f t="shared" si="5"/>
        <v>5.545532339727591</v>
      </c>
    </row>
    <row r="151" spans="1:7" ht="12.75">
      <c r="A151" s="2"/>
      <c r="B151" s="2"/>
      <c r="C151" s="3" t="s">
        <v>11</v>
      </c>
      <c r="D151" s="58">
        <f>D153+D157</f>
        <v>0</v>
      </c>
      <c r="E151" s="58">
        <f>E153+E157</f>
        <v>14023</v>
      </c>
      <c r="F151" s="58">
        <f>F153+F157</f>
        <v>777.65</v>
      </c>
      <c r="G151" s="48">
        <f t="shared" si="5"/>
        <v>5.545532339727591</v>
      </c>
    </row>
    <row r="152" spans="1:7" ht="12.75">
      <c r="A152" s="2"/>
      <c r="B152" s="2"/>
      <c r="C152" s="3" t="s">
        <v>8</v>
      </c>
      <c r="D152" s="58"/>
      <c r="E152" s="8"/>
      <c r="F152" s="8"/>
      <c r="G152" s="48"/>
    </row>
    <row r="153" spans="1:7" ht="12.75">
      <c r="A153" s="2"/>
      <c r="B153" s="2"/>
      <c r="C153" s="3" t="s">
        <v>23</v>
      </c>
      <c r="D153" s="58">
        <f>D155+D156</f>
        <v>0</v>
      </c>
      <c r="E153" s="58">
        <f>E155+E156</f>
        <v>5208</v>
      </c>
      <c r="F153" s="58">
        <f>F155+F156</f>
        <v>777.65</v>
      </c>
      <c r="G153" s="48">
        <f t="shared" si="5"/>
        <v>14.931835637480798</v>
      </c>
    </row>
    <row r="154" spans="1:7" ht="12.75">
      <c r="A154" s="2"/>
      <c r="B154" s="2"/>
      <c r="C154" s="3" t="s">
        <v>8</v>
      </c>
      <c r="D154" s="58"/>
      <c r="E154" s="8"/>
      <c r="F154" s="8"/>
      <c r="G154" s="48"/>
    </row>
    <row r="155" spans="1:7" ht="12.75">
      <c r="A155" s="2"/>
      <c r="B155" s="2"/>
      <c r="C155" s="44" t="s">
        <v>43</v>
      </c>
      <c r="D155" s="45">
        <v>0</v>
      </c>
      <c r="E155" s="45">
        <v>2136</v>
      </c>
      <c r="F155" s="45">
        <v>777.65</v>
      </c>
      <c r="G155" s="48">
        <f t="shared" si="5"/>
        <v>36.40683520599251</v>
      </c>
    </row>
    <row r="156" spans="1:7" ht="12.75">
      <c r="A156" s="2"/>
      <c r="B156" s="2"/>
      <c r="C156" s="46" t="s">
        <v>15</v>
      </c>
      <c r="D156" s="47">
        <v>0</v>
      </c>
      <c r="E156" s="47">
        <v>3072</v>
      </c>
      <c r="F156" s="47">
        <v>0</v>
      </c>
      <c r="G156" s="48">
        <f t="shared" si="5"/>
        <v>0</v>
      </c>
    </row>
    <row r="157" spans="1:7" ht="12.75">
      <c r="A157" s="2"/>
      <c r="B157" s="2"/>
      <c r="C157" s="38" t="s">
        <v>110</v>
      </c>
      <c r="D157" s="38">
        <v>0</v>
      </c>
      <c r="E157" s="39">
        <v>8815</v>
      </c>
      <c r="F157" s="38">
        <v>0</v>
      </c>
      <c r="G157" s="48">
        <f t="shared" si="5"/>
        <v>0</v>
      </c>
    </row>
    <row r="158" spans="1:7" s="6" customFormat="1" ht="12.75">
      <c r="A158" s="55"/>
      <c r="B158" s="55">
        <v>75108</v>
      </c>
      <c r="C158" s="56" t="s">
        <v>113</v>
      </c>
      <c r="D158" s="57">
        <f>D159</f>
        <v>0</v>
      </c>
      <c r="E158" s="57">
        <f>E159</f>
        <v>16092</v>
      </c>
      <c r="F158" s="57">
        <f>F159</f>
        <v>14131.38</v>
      </c>
      <c r="G158" s="48">
        <f t="shared" si="5"/>
        <v>87.81618195376585</v>
      </c>
    </row>
    <row r="159" spans="1:7" ht="12.75">
      <c r="A159" s="2"/>
      <c r="B159" s="2"/>
      <c r="C159" s="3" t="s">
        <v>11</v>
      </c>
      <c r="D159" s="58">
        <f>D161+D165</f>
        <v>0</v>
      </c>
      <c r="E159" s="58">
        <f>E161+E165</f>
        <v>16092</v>
      </c>
      <c r="F159" s="58">
        <f>F161+F165</f>
        <v>14131.38</v>
      </c>
      <c r="G159" s="48">
        <f t="shared" si="5"/>
        <v>87.81618195376585</v>
      </c>
    </row>
    <row r="160" spans="1:7" ht="12.75">
      <c r="A160" s="2"/>
      <c r="B160" s="2"/>
      <c r="C160" s="3" t="s">
        <v>8</v>
      </c>
      <c r="D160" s="58"/>
      <c r="E160" s="8"/>
      <c r="F160" s="8"/>
      <c r="G160" s="48"/>
    </row>
    <row r="161" spans="1:7" ht="12.75">
      <c r="A161" s="2"/>
      <c r="B161" s="2"/>
      <c r="C161" s="3" t="s">
        <v>23</v>
      </c>
      <c r="D161" s="58">
        <f>D163+D164</f>
        <v>0</v>
      </c>
      <c r="E161" s="58">
        <f>E163+E164</f>
        <v>7324</v>
      </c>
      <c r="F161" s="58">
        <f>F163+F164</f>
        <v>5394.08</v>
      </c>
      <c r="G161" s="48">
        <f t="shared" si="5"/>
        <v>73.64937192790825</v>
      </c>
    </row>
    <row r="162" spans="1:7" ht="12.75">
      <c r="A162" s="2"/>
      <c r="B162" s="2"/>
      <c r="C162" s="3" t="s">
        <v>8</v>
      </c>
      <c r="D162" s="58"/>
      <c r="E162" s="8"/>
      <c r="F162" s="8"/>
      <c r="G162" s="48"/>
    </row>
    <row r="163" spans="1:7" ht="12.75">
      <c r="A163" s="2"/>
      <c r="B163" s="2"/>
      <c r="C163" s="44" t="s">
        <v>43</v>
      </c>
      <c r="D163" s="45">
        <v>0</v>
      </c>
      <c r="E163" s="45">
        <v>2879</v>
      </c>
      <c r="F163" s="45">
        <v>1785.02</v>
      </c>
      <c r="G163" s="48">
        <f t="shared" si="5"/>
        <v>62.001389371309486</v>
      </c>
    </row>
    <row r="164" spans="1:7" ht="12.75">
      <c r="A164" s="2"/>
      <c r="B164" s="2"/>
      <c r="C164" s="46" t="s">
        <v>15</v>
      </c>
      <c r="D164" s="47">
        <v>0</v>
      </c>
      <c r="E164" s="47">
        <v>4445</v>
      </c>
      <c r="F164" s="47">
        <v>3609.06</v>
      </c>
      <c r="G164" s="48">
        <f t="shared" si="5"/>
        <v>81.19370078740157</v>
      </c>
    </row>
    <row r="165" spans="1:7" ht="12.75">
      <c r="A165" s="2"/>
      <c r="B165" s="2"/>
      <c r="C165" s="38" t="s">
        <v>110</v>
      </c>
      <c r="D165" s="39">
        <v>0</v>
      </c>
      <c r="E165" s="39">
        <v>8768</v>
      </c>
      <c r="F165" s="39">
        <v>8737.3</v>
      </c>
      <c r="G165" s="48">
        <f t="shared" si="5"/>
        <v>99.64986313868611</v>
      </c>
    </row>
    <row r="166" spans="1:7" ht="12.75">
      <c r="A166" s="12">
        <v>752</v>
      </c>
      <c r="B166" s="12"/>
      <c r="C166" s="10" t="s">
        <v>114</v>
      </c>
      <c r="D166" s="11">
        <f aca="true" t="shared" si="6" ref="D166:F167">D167</f>
        <v>0</v>
      </c>
      <c r="E166" s="11">
        <f t="shared" si="6"/>
        <v>700</v>
      </c>
      <c r="F166" s="11">
        <f t="shared" si="6"/>
        <v>0</v>
      </c>
      <c r="G166" s="48">
        <f t="shared" si="5"/>
        <v>0</v>
      </c>
    </row>
    <row r="167" spans="1:7" ht="12.75">
      <c r="A167" s="55"/>
      <c r="B167" s="55">
        <v>75212</v>
      </c>
      <c r="C167" s="56" t="s">
        <v>115</v>
      </c>
      <c r="D167" s="57">
        <f t="shared" si="6"/>
        <v>0</v>
      </c>
      <c r="E167" s="57">
        <f t="shared" si="6"/>
        <v>700</v>
      </c>
      <c r="F167" s="57">
        <f t="shared" si="6"/>
        <v>0</v>
      </c>
      <c r="G167" s="48">
        <f t="shared" si="5"/>
        <v>0</v>
      </c>
    </row>
    <row r="168" spans="1:7" ht="12.75">
      <c r="A168" s="2"/>
      <c r="B168" s="2"/>
      <c r="C168" s="3" t="s">
        <v>11</v>
      </c>
      <c r="D168" s="58">
        <f>D170</f>
        <v>0</v>
      </c>
      <c r="E168" s="58">
        <f>E170</f>
        <v>700</v>
      </c>
      <c r="F168" s="58">
        <f>F170</f>
        <v>0</v>
      </c>
      <c r="G168" s="48">
        <f t="shared" si="5"/>
        <v>0</v>
      </c>
    </row>
    <row r="169" spans="1:7" ht="12.75">
      <c r="A169" s="2"/>
      <c r="B169" s="2"/>
      <c r="C169" s="3" t="s">
        <v>8</v>
      </c>
      <c r="D169" s="58"/>
      <c r="E169" s="58"/>
      <c r="F169" s="58"/>
      <c r="G169" s="48"/>
    </row>
    <row r="170" spans="1:7" ht="12.75">
      <c r="A170" s="2"/>
      <c r="B170" s="2"/>
      <c r="C170" s="3" t="s">
        <v>23</v>
      </c>
      <c r="D170" s="58">
        <f>D172</f>
        <v>0</v>
      </c>
      <c r="E170" s="58">
        <f>E172</f>
        <v>700</v>
      </c>
      <c r="F170" s="58">
        <f>F172</f>
        <v>0</v>
      </c>
      <c r="G170" s="48">
        <f t="shared" si="5"/>
        <v>0</v>
      </c>
    </row>
    <row r="171" spans="1:7" ht="12.75">
      <c r="A171" s="2"/>
      <c r="B171" s="2"/>
      <c r="C171" s="3" t="s">
        <v>8</v>
      </c>
      <c r="D171" s="58"/>
      <c r="E171" s="58"/>
      <c r="F171" s="58"/>
      <c r="G171" s="48"/>
    </row>
    <row r="172" spans="1:7" ht="12.75">
      <c r="A172" s="2"/>
      <c r="B172" s="2"/>
      <c r="C172" s="46" t="s">
        <v>15</v>
      </c>
      <c r="D172" s="47">
        <v>0</v>
      </c>
      <c r="E172" s="47">
        <v>700</v>
      </c>
      <c r="F172" s="47">
        <v>0</v>
      </c>
      <c r="G172" s="48">
        <f t="shared" si="5"/>
        <v>0</v>
      </c>
    </row>
    <row r="173" spans="1:7" s="6" customFormat="1" ht="25.5">
      <c r="A173" s="17">
        <v>754</v>
      </c>
      <c r="B173" s="17"/>
      <c r="C173" s="18" t="s">
        <v>36</v>
      </c>
      <c r="D173" s="19">
        <f>D174+D178+D191+D198+D205</f>
        <v>842210</v>
      </c>
      <c r="E173" s="19">
        <f>E174+E178+E191+E198+E205</f>
        <v>1000210</v>
      </c>
      <c r="F173" s="19">
        <f>F174+F178+F191+F198+F205</f>
        <v>200825.01</v>
      </c>
      <c r="G173" s="48">
        <f t="shared" si="5"/>
        <v>20.07828456024235</v>
      </c>
    </row>
    <row r="174" spans="1:7" s="28" customFormat="1" ht="12.75">
      <c r="A174" s="25"/>
      <c r="B174" s="25">
        <v>75404</v>
      </c>
      <c r="C174" s="22" t="s">
        <v>37</v>
      </c>
      <c r="D174" s="23">
        <f>D175</f>
        <v>2000</v>
      </c>
      <c r="E174" s="23">
        <f>E175</f>
        <v>5000</v>
      </c>
      <c r="F174" s="23">
        <f>F175</f>
        <v>2000</v>
      </c>
      <c r="G174" s="48">
        <f t="shared" si="5"/>
        <v>40</v>
      </c>
    </row>
    <row r="175" spans="1:7" ht="12.75">
      <c r="A175" s="2"/>
      <c r="B175" s="2"/>
      <c r="C175" s="3" t="s">
        <v>11</v>
      </c>
      <c r="D175" s="8">
        <f>D177</f>
        <v>2000</v>
      </c>
      <c r="E175" s="8">
        <f>E177</f>
        <v>5000</v>
      </c>
      <c r="F175" s="8">
        <f>F177</f>
        <v>2000</v>
      </c>
      <c r="G175" s="48">
        <f t="shared" si="5"/>
        <v>40</v>
      </c>
    </row>
    <row r="176" spans="1:7" ht="12.75">
      <c r="A176" s="2"/>
      <c r="B176" s="2"/>
      <c r="C176" s="3" t="s">
        <v>8</v>
      </c>
      <c r="D176" s="8"/>
      <c r="E176" s="8"/>
      <c r="F176" s="8"/>
      <c r="G176" s="48"/>
    </row>
    <row r="177" spans="1:7" ht="12.75">
      <c r="A177" s="2"/>
      <c r="B177" s="2"/>
      <c r="C177" s="40" t="s">
        <v>12</v>
      </c>
      <c r="D177" s="41">
        <v>2000</v>
      </c>
      <c r="E177" s="41">
        <v>5000</v>
      </c>
      <c r="F177" s="41">
        <v>2000</v>
      </c>
      <c r="G177" s="48">
        <f t="shared" si="5"/>
        <v>40</v>
      </c>
    </row>
    <row r="178" spans="1:7" s="28" customFormat="1" ht="12.75">
      <c r="A178" s="26"/>
      <c r="B178" s="25">
        <v>75412</v>
      </c>
      <c r="C178" s="22" t="s">
        <v>38</v>
      </c>
      <c r="D178" s="23">
        <f>D179+D186</f>
        <v>831100</v>
      </c>
      <c r="E178" s="23">
        <f>E179+E186</f>
        <v>866230</v>
      </c>
      <c r="F178" s="23">
        <f>F179+F186</f>
        <v>96495.08</v>
      </c>
      <c r="G178" s="48">
        <f t="shared" si="5"/>
        <v>11.13966036733893</v>
      </c>
    </row>
    <row r="179" spans="1:7" ht="12.75">
      <c r="A179" s="2"/>
      <c r="B179" s="2"/>
      <c r="C179" s="3" t="s">
        <v>11</v>
      </c>
      <c r="D179" s="8">
        <f>D181+D185</f>
        <v>123100</v>
      </c>
      <c r="E179" s="8">
        <f>E181+E185</f>
        <v>158230</v>
      </c>
      <c r="F179" s="8">
        <f>F181+F185</f>
        <v>96495.08</v>
      </c>
      <c r="G179" s="48">
        <f t="shared" si="5"/>
        <v>60.984061176768</v>
      </c>
    </row>
    <row r="180" spans="1:7" ht="12.75">
      <c r="A180" s="2"/>
      <c r="B180" s="2"/>
      <c r="C180" s="3" t="s">
        <v>8</v>
      </c>
      <c r="D180" s="8"/>
      <c r="E180" s="8"/>
      <c r="F180" s="8"/>
      <c r="G180" s="48"/>
    </row>
    <row r="181" spans="1:7" ht="12.75">
      <c r="A181" s="2"/>
      <c r="B181" s="2"/>
      <c r="C181" s="3" t="s">
        <v>23</v>
      </c>
      <c r="D181" s="8">
        <f>D183+D184</f>
        <v>121100</v>
      </c>
      <c r="E181" s="8">
        <f>E183+E184</f>
        <v>156230</v>
      </c>
      <c r="F181" s="8">
        <f>F183+F184</f>
        <v>96495.08</v>
      </c>
      <c r="G181" s="48">
        <f t="shared" si="5"/>
        <v>61.76475708890738</v>
      </c>
    </row>
    <row r="182" spans="1:7" ht="12.75">
      <c r="A182" s="2"/>
      <c r="B182" s="2"/>
      <c r="C182" s="3" t="s">
        <v>8</v>
      </c>
      <c r="D182" s="8"/>
      <c r="E182" s="8"/>
      <c r="F182" s="8"/>
      <c r="G182" s="48"/>
    </row>
    <row r="183" spans="1:7" ht="12.75">
      <c r="A183" s="2"/>
      <c r="B183" s="2"/>
      <c r="C183" s="44" t="s">
        <v>43</v>
      </c>
      <c r="D183" s="45">
        <v>43100</v>
      </c>
      <c r="E183" s="45">
        <v>43100</v>
      </c>
      <c r="F183" s="45">
        <v>22743.5</v>
      </c>
      <c r="G183" s="48">
        <f t="shared" si="5"/>
        <v>52.769141531322504</v>
      </c>
    </row>
    <row r="184" spans="1:7" ht="12.75">
      <c r="A184" s="2"/>
      <c r="B184" s="2"/>
      <c r="C184" s="46" t="s">
        <v>15</v>
      </c>
      <c r="D184" s="47">
        <v>78000</v>
      </c>
      <c r="E184" s="47">
        <v>113130</v>
      </c>
      <c r="F184" s="47">
        <v>73751.58</v>
      </c>
      <c r="G184" s="48">
        <f t="shared" si="5"/>
        <v>65.19188544152745</v>
      </c>
    </row>
    <row r="185" spans="1:7" ht="12.75">
      <c r="A185" s="2"/>
      <c r="B185" s="2"/>
      <c r="C185" s="38" t="s">
        <v>30</v>
      </c>
      <c r="D185" s="39">
        <v>2000</v>
      </c>
      <c r="E185" s="39">
        <v>2000</v>
      </c>
      <c r="F185" s="39">
        <v>0</v>
      </c>
      <c r="G185" s="48">
        <f t="shared" si="5"/>
        <v>0</v>
      </c>
    </row>
    <row r="186" spans="1:7" ht="12.75">
      <c r="A186" s="2"/>
      <c r="B186" s="2"/>
      <c r="C186" s="3" t="s">
        <v>44</v>
      </c>
      <c r="D186" s="8">
        <f>D188</f>
        <v>708000</v>
      </c>
      <c r="E186" s="8">
        <f>E188</f>
        <v>708000</v>
      </c>
      <c r="F186" s="8">
        <f>F188</f>
        <v>0</v>
      </c>
      <c r="G186" s="48">
        <f t="shared" si="5"/>
        <v>0</v>
      </c>
    </row>
    <row r="187" spans="1:7" ht="12.75">
      <c r="A187" s="2"/>
      <c r="B187" s="2"/>
      <c r="C187" s="3" t="s">
        <v>8</v>
      </c>
      <c r="D187" s="8"/>
      <c r="E187" s="8"/>
      <c r="F187" s="8"/>
      <c r="G187" s="48"/>
    </row>
    <row r="188" spans="1:7" ht="12.75">
      <c r="A188" s="2"/>
      <c r="B188" s="2"/>
      <c r="C188" s="3" t="s">
        <v>7</v>
      </c>
      <c r="D188" s="8">
        <v>708000</v>
      </c>
      <c r="E188" s="8">
        <v>708000</v>
      </c>
      <c r="F188" s="8">
        <v>0</v>
      </c>
      <c r="G188" s="48">
        <f t="shared" si="5"/>
        <v>0</v>
      </c>
    </row>
    <row r="189" spans="1:7" ht="12.75">
      <c r="A189" s="2"/>
      <c r="B189" s="2"/>
      <c r="C189" s="3" t="s">
        <v>8</v>
      </c>
      <c r="D189" s="8"/>
      <c r="E189" s="8"/>
      <c r="F189" s="8"/>
      <c r="G189" s="48"/>
    </row>
    <row r="190" spans="1:7" ht="25.5">
      <c r="A190" s="2"/>
      <c r="B190" s="2"/>
      <c r="C190" s="7" t="s">
        <v>9</v>
      </c>
      <c r="D190" s="8">
        <v>708000</v>
      </c>
      <c r="E190" s="8">
        <v>708000</v>
      </c>
      <c r="F190" s="8">
        <v>0</v>
      </c>
      <c r="G190" s="48">
        <f t="shared" si="5"/>
        <v>0</v>
      </c>
    </row>
    <row r="191" spans="1:7" s="28" customFormat="1" ht="12.75">
      <c r="A191" s="26"/>
      <c r="B191" s="25">
        <v>75414</v>
      </c>
      <c r="C191" s="22" t="s">
        <v>39</v>
      </c>
      <c r="D191" s="23">
        <f>D192</f>
        <v>2460</v>
      </c>
      <c r="E191" s="23">
        <f>E192</f>
        <v>1580</v>
      </c>
      <c r="F191" s="23">
        <f>F192</f>
        <v>80</v>
      </c>
      <c r="G191" s="48">
        <f t="shared" si="5"/>
        <v>5.063291139240506</v>
      </c>
    </row>
    <row r="192" spans="1:7" ht="12.75">
      <c r="A192" s="2"/>
      <c r="B192" s="2"/>
      <c r="C192" s="3" t="s">
        <v>11</v>
      </c>
      <c r="D192" s="8">
        <f>D194</f>
        <v>2460</v>
      </c>
      <c r="E192" s="8">
        <f>E194</f>
        <v>1580</v>
      </c>
      <c r="F192" s="8">
        <f>F194</f>
        <v>80</v>
      </c>
      <c r="G192" s="48">
        <f t="shared" si="5"/>
        <v>5.063291139240506</v>
      </c>
    </row>
    <row r="193" spans="1:7" ht="12.75">
      <c r="A193" s="2"/>
      <c r="B193" s="2"/>
      <c r="C193" s="3" t="s">
        <v>8</v>
      </c>
      <c r="D193" s="8"/>
      <c r="E193" s="8"/>
      <c r="F193" s="8"/>
      <c r="G193" s="48"/>
    </row>
    <row r="194" spans="1:7" ht="12.75">
      <c r="A194" s="2"/>
      <c r="B194" s="2"/>
      <c r="C194" s="3" t="s">
        <v>23</v>
      </c>
      <c r="D194" s="8">
        <f>D196+D197</f>
        <v>2460</v>
      </c>
      <c r="E194" s="8">
        <f>E196+E197</f>
        <v>1580</v>
      </c>
      <c r="F194" s="8">
        <f>F196+F197</f>
        <v>80</v>
      </c>
      <c r="G194" s="48">
        <f t="shared" si="5"/>
        <v>5.063291139240506</v>
      </c>
    </row>
    <row r="195" spans="1:7" ht="12.75">
      <c r="A195" s="2"/>
      <c r="B195" s="2"/>
      <c r="C195" s="3" t="s">
        <v>8</v>
      </c>
      <c r="D195" s="8"/>
      <c r="E195" s="8"/>
      <c r="F195" s="8"/>
      <c r="G195" s="48"/>
    </row>
    <row r="196" spans="1:7" ht="12.75">
      <c r="A196" s="2"/>
      <c r="B196" s="2"/>
      <c r="C196" s="44" t="s">
        <v>43</v>
      </c>
      <c r="D196" s="45">
        <v>960</v>
      </c>
      <c r="E196" s="45">
        <v>80</v>
      </c>
      <c r="F196" s="45">
        <v>80</v>
      </c>
      <c r="G196" s="48">
        <f t="shared" si="5"/>
        <v>100</v>
      </c>
    </row>
    <row r="197" spans="1:7" ht="12.75">
      <c r="A197" s="2"/>
      <c r="B197" s="2"/>
      <c r="C197" s="46" t="s">
        <v>15</v>
      </c>
      <c r="D197" s="47">
        <v>1500</v>
      </c>
      <c r="E197" s="47">
        <v>1500</v>
      </c>
      <c r="F197" s="47">
        <v>0</v>
      </c>
      <c r="G197" s="48">
        <f t="shared" si="5"/>
        <v>0</v>
      </c>
    </row>
    <row r="198" spans="1:7" s="28" customFormat="1" ht="12.75">
      <c r="A198" s="26"/>
      <c r="B198" s="25">
        <v>75421</v>
      </c>
      <c r="C198" s="22" t="s">
        <v>40</v>
      </c>
      <c r="D198" s="23">
        <f>D199</f>
        <v>6650</v>
      </c>
      <c r="E198" s="23">
        <f>E199</f>
        <v>2400</v>
      </c>
      <c r="F198" s="23">
        <f>F199</f>
        <v>1261.28</v>
      </c>
      <c r="G198" s="48">
        <f t="shared" si="5"/>
        <v>52.553333333333335</v>
      </c>
    </row>
    <row r="199" spans="1:7" ht="12.75">
      <c r="A199" s="2"/>
      <c r="B199" s="2"/>
      <c r="C199" s="3" t="s">
        <v>11</v>
      </c>
      <c r="D199" s="8">
        <f>D201</f>
        <v>6650</v>
      </c>
      <c r="E199" s="8">
        <f>E201</f>
        <v>2400</v>
      </c>
      <c r="F199" s="8">
        <f>F201</f>
        <v>1261.28</v>
      </c>
      <c r="G199" s="48">
        <f t="shared" si="5"/>
        <v>52.553333333333335</v>
      </c>
    </row>
    <row r="200" spans="1:7" ht="12.75">
      <c r="A200" s="2"/>
      <c r="B200" s="2"/>
      <c r="C200" s="3" t="s">
        <v>8</v>
      </c>
      <c r="D200" s="8"/>
      <c r="E200" s="8"/>
      <c r="F200" s="8"/>
      <c r="G200" s="48"/>
    </row>
    <row r="201" spans="1:7" ht="12.75">
      <c r="A201" s="2"/>
      <c r="B201" s="2"/>
      <c r="C201" s="3" t="s">
        <v>23</v>
      </c>
      <c r="D201" s="8">
        <f>D203+D204</f>
        <v>6650</v>
      </c>
      <c r="E201" s="8">
        <f>E203+E204</f>
        <v>2400</v>
      </c>
      <c r="F201" s="8">
        <f>F203+F204</f>
        <v>1261.28</v>
      </c>
      <c r="G201" s="48">
        <f t="shared" si="5"/>
        <v>52.553333333333335</v>
      </c>
    </row>
    <row r="202" spans="1:7" ht="12.75">
      <c r="A202" s="2"/>
      <c r="B202" s="2"/>
      <c r="C202" s="3" t="s">
        <v>8</v>
      </c>
      <c r="D202" s="8"/>
      <c r="E202" s="8"/>
      <c r="F202" s="8"/>
      <c r="G202" s="48"/>
    </row>
    <row r="203" spans="1:7" ht="12.75">
      <c r="A203" s="2"/>
      <c r="B203" s="2"/>
      <c r="C203" s="44" t="s">
        <v>43</v>
      </c>
      <c r="D203" s="45">
        <v>4650</v>
      </c>
      <c r="E203" s="45">
        <v>400</v>
      </c>
      <c r="F203" s="45">
        <v>388.47</v>
      </c>
      <c r="G203" s="48">
        <f t="shared" si="5"/>
        <v>97.1175</v>
      </c>
    </row>
    <row r="204" spans="1:7" ht="12.75">
      <c r="A204" s="2"/>
      <c r="B204" s="2"/>
      <c r="C204" s="46" t="s">
        <v>15</v>
      </c>
      <c r="D204" s="47">
        <v>2000</v>
      </c>
      <c r="E204" s="47">
        <v>2000</v>
      </c>
      <c r="F204" s="47">
        <v>872.81</v>
      </c>
      <c r="G204" s="48">
        <f t="shared" si="5"/>
        <v>43.640499999999996</v>
      </c>
    </row>
    <row r="205" spans="1:7" s="6" customFormat="1" ht="12.75">
      <c r="A205" s="55"/>
      <c r="B205" s="55">
        <v>75478</v>
      </c>
      <c r="C205" s="56" t="s">
        <v>109</v>
      </c>
      <c r="D205" s="57">
        <f>D206</f>
        <v>0</v>
      </c>
      <c r="E205" s="57">
        <f>E206</f>
        <v>125000</v>
      </c>
      <c r="F205" s="57">
        <f>F206</f>
        <v>100988.65</v>
      </c>
      <c r="G205" s="48">
        <f t="shared" si="5"/>
        <v>80.79092</v>
      </c>
    </row>
    <row r="206" spans="1:7" ht="12.75">
      <c r="A206" s="2"/>
      <c r="B206" s="2"/>
      <c r="C206" s="3" t="s">
        <v>11</v>
      </c>
      <c r="D206" s="58">
        <f>D208</f>
        <v>0</v>
      </c>
      <c r="E206" s="58">
        <f>E208</f>
        <v>125000</v>
      </c>
      <c r="F206" s="58">
        <f>F208</f>
        <v>100988.65</v>
      </c>
      <c r="G206" s="48">
        <f t="shared" si="5"/>
        <v>80.79092</v>
      </c>
    </row>
    <row r="207" spans="1:7" ht="12.75">
      <c r="A207" s="2"/>
      <c r="B207" s="2"/>
      <c r="C207" s="3" t="s">
        <v>8</v>
      </c>
      <c r="D207" s="58"/>
      <c r="E207" s="58"/>
      <c r="F207" s="58"/>
      <c r="G207" s="48"/>
    </row>
    <row r="208" spans="1:7" ht="12.75">
      <c r="A208" s="2"/>
      <c r="B208" s="2"/>
      <c r="C208" s="3" t="s">
        <v>23</v>
      </c>
      <c r="D208" s="58">
        <f>D210</f>
        <v>0</v>
      </c>
      <c r="E208" s="58">
        <f>E210</f>
        <v>125000</v>
      </c>
      <c r="F208" s="58">
        <f>F210</f>
        <v>100988.65</v>
      </c>
      <c r="G208" s="48">
        <f aca="true" t="shared" si="7" ref="G208:G271">F208/E208%</f>
        <v>80.79092</v>
      </c>
    </row>
    <row r="209" spans="1:7" ht="12.75">
      <c r="A209" s="2"/>
      <c r="B209" s="2"/>
      <c r="C209" s="3" t="s">
        <v>8</v>
      </c>
      <c r="D209" s="58"/>
      <c r="E209" s="58"/>
      <c r="F209" s="58"/>
      <c r="G209" s="48"/>
    </row>
    <row r="210" spans="1:7" ht="12.75">
      <c r="A210" s="2"/>
      <c r="B210" s="2"/>
      <c r="C210" s="46" t="s">
        <v>15</v>
      </c>
      <c r="D210" s="47">
        <v>0</v>
      </c>
      <c r="E210" s="47">
        <v>125000</v>
      </c>
      <c r="F210" s="47">
        <v>100988.65</v>
      </c>
      <c r="G210" s="48">
        <f t="shared" si="7"/>
        <v>80.79092</v>
      </c>
    </row>
    <row r="211" spans="1:7" ht="51">
      <c r="A211" s="17">
        <v>756</v>
      </c>
      <c r="B211" s="17"/>
      <c r="C211" s="18" t="s">
        <v>41</v>
      </c>
      <c r="D211" s="19">
        <f aca="true" t="shared" si="8" ref="D211:F212">D212</f>
        <v>37500</v>
      </c>
      <c r="E211" s="19">
        <f t="shared" si="8"/>
        <v>37500</v>
      </c>
      <c r="F211" s="19">
        <f t="shared" si="8"/>
        <v>34863.16</v>
      </c>
      <c r="G211" s="48">
        <f t="shared" si="7"/>
        <v>92.96842666666667</v>
      </c>
    </row>
    <row r="212" spans="1:7" s="28" customFormat="1" ht="25.5">
      <c r="A212" s="25"/>
      <c r="B212" s="29">
        <v>75647</v>
      </c>
      <c r="C212" s="30" t="s">
        <v>42</v>
      </c>
      <c r="D212" s="31">
        <f t="shared" si="8"/>
        <v>37500</v>
      </c>
      <c r="E212" s="31">
        <f t="shared" si="8"/>
        <v>37500</v>
      </c>
      <c r="F212" s="31">
        <f t="shared" si="8"/>
        <v>34863.16</v>
      </c>
      <c r="G212" s="48">
        <f t="shared" si="7"/>
        <v>92.96842666666667</v>
      </c>
    </row>
    <row r="213" spans="1:7" ht="12.75">
      <c r="A213" s="2"/>
      <c r="B213" s="2"/>
      <c r="C213" s="3" t="s">
        <v>11</v>
      </c>
      <c r="D213" s="8">
        <f>D215</f>
        <v>37500</v>
      </c>
      <c r="E213" s="8">
        <f>E215</f>
        <v>37500</v>
      </c>
      <c r="F213" s="8">
        <f>F215</f>
        <v>34863.16</v>
      </c>
      <c r="G213" s="48">
        <f t="shared" si="7"/>
        <v>92.96842666666667</v>
      </c>
    </row>
    <row r="214" spans="1:7" ht="12.75">
      <c r="A214" s="2"/>
      <c r="B214" s="2"/>
      <c r="C214" s="3" t="s">
        <v>8</v>
      </c>
      <c r="D214" s="8"/>
      <c r="E214" s="8"/>
      <c r="F214" s="8"/>
      <c r="G214" s="48"/>
    </row>
    <row r="215" spans="1:7" ht="12.75">
      <c r="A215" s="2"/>
      <c r="B215" s="2"/>
      <c r="C215" s="3" t="s">
        <v>23</v>
      </c>
      <c r="D215" s="8">
        <f>D217+D218</f>
        <v>37500</v>
      </c>
      <c r="E215" s="8">
        <f>E217+E218</f>
        <v>37500</v>
      </c>
      <c r="F215" s="8">
        <f>F217+F218</f>
        <v>34863.16</v>
      </c>
      <c r="G215" s="48">
        <f t="shared" si="7"/>
        <v>92.96842666666667</v>
      </c>
    </row>
    <row r="216" spans="1:7" ht="12.75">
      <c r="A216" s="2"/>
      <c r="B216" s="2"/>
      <c r="C216" s="3" t="s">
        <v>8</v>
      </c>
      <c r="D216" s="8"/>
      <c r="E216" s="8"/>
      <c r="F216" s="8"/>
      <c r="G216" s="48"/>
    </row>
    <row r="217" spans="1:7" ht="12.75">
      <c r="A217" s="2"/>
      <c r="B217" s="2"/>
      <c r="C217" s="44" t="s">
        <v>43</v>
      </c>
      <c r="D217" s="45">
        <v>30000</v>
      </c>
      <c r="E217" s="45">
        <v>33000</v>
      </c>
      <c r="F217" s="45">
        <v>30982.2</v>
      </c>
      <c r="G217" s="48">
        <f t="shared" si="7"/>
        <v>93.88545454545455</v>
      </c>
    </row>
    <row r="218" spans="1:7" ht="12.75">
      <c r="A218" s="2"/>
      <c r="B218" s="2"/>
      <c r="C218" s="46" t="s">
        <v>15</v>
      </c>
      <c r="D218" s="47">
        <v>7500</v>
      </c>
      <c r="E218" s="47">
        <v>4500</v>
      </c>
      <c r="F218" s="47">
        <v>3880.96</v>
      </c>
      <c r="G218" s="48">
        <f t="shared" si="7"/>
        <v>86.24355555555556</v>
      </c>
    </row>
    <row r="219" spans="1:7" ht="12.75">
      <c r="A219" s="12">
        <v>757</v>
      </c>
      <c r="B219" s="12"/>
      <c r="C219" s="10" t="s">
        <v>45</v>
      </c>
      <c r="D219" s="11">
        <f aca="true" t="shared" si="9" ref="D219:F220">D220</f>
        <v>390000</v>
      </c>
      <c r="E219" s="11">
        <f t="shared" si="9"/>
        <v>390000</v>
      </c>
      <c r="F219" s="11">
        <f t="shared" si="9"/>
        <v>99885.19</v>
      </c>
      <c r="G219" s="48">
        <f t="shared" si="7"/>
        <v>25.61158717948718</v>
      </c>
    </row>
    <row r="220" spans="1:7" s="28" customFormat="1" ht="25.5">
      <c r="A220" s="25"/>
      <c r="B220" s="29">
        <v>75702</v>
      </c>
      <c r="C220" s="32" t="s">
        <v>46</v>
      </c>
      <c r="D220" s="31">
        <f t="shared" si="9"/>
        <v>390000</v>
      </c>
      <c r="E220" s="31">
        <f t="shared" si="9"/>
        <v>390000</v>
      </c>
      <c r="F220" s="31">
        <f t="shared" si="9"/>
        <v>99885.19</v>
      </c>
      <c r="G220" s="48">
        <f t="shared" si="7"/>
        <v>25.61158717948718</v>
      </c>
    </row>
    <row r="221" spans="1:7" ht="12.75">
      <c r="A221" s="2"/>
      <c r="B221" s="2"/>
      <c r="C221" s="3" t="s">
        <v>11</v>
      </c>
      <c r="D221" s="8">
        <f>D223</f>
        <v>390000</v>
      </c>
      <c r="E221" s="8">
        <f>E223</f>
        <v>390000</v>
      </c>
      <c r="F221" s="8">
        <f>F223</f>
        <v>99885.19</v>
      </c>
      <c r="G221" s="48">
        <f t="shared" si="7"/>
        <v>25.61158717948718</v>
      </c>
    </row>
    <row r="222" spans="1:7" ht="12.75">
      <c r="A222" s="2"/>
      <c r="B222" s="2"/>
      <c r="C222" s="3" t="s">
        <v>8</v>
      </c>
      <c r="D222" s="8"/>
      <c r="E222" s="8"/>
      <c r="F222" s="8"/>
      <c r="G222" s="48"/>
    </row>
    <row r="223" spans="1:7" ht="12.75">
      <c r="A223" s="2"/>
      <c r="B223" s="2"/>
      <c r="C223" s="3" t="s">
        <v>47</v>
      </c>
      <c r="D223" s="8">
        <v>390000</v>
      </c>
      <c r="E223" s="8">
        <v>390000</v>
      </c>
      <c r="F223" s="8">
        <v>99885.19</v>
      </c>
      <c r="G223" s="48">
        <f t="shared" si="7"/>
        <v>25.61158717948718</v>
      </c>
    </row>
    <row r="224" spans="1:7" ht="12.75">
      <c r="A224" s="12">
        <v>758</v>
      </c>
      <c r="B224" s="12"/>
      <c r="C224" s="10" t="s">
        <v>49</v>
      </c>
      <c r="D224" s="11">
        <f>D225</f>
        <v>200000</v>
      </c>
      <c r="E224" s="11">
        <f>E225</f>
        <v>138000</v>
      </c>
      <c r="F224" s="11">
        <f>F225</f>
        <v>0</v>
      </c>
      <c r="G224" s="48">
        <f t="shared" si="7"/>
        <v>0</v>
      </c>
    </row>
    <row r="225" spans="1:7" s="28" customFormat="1" ht="12.75">
      <c r="A225" s="25"/>
      <c r="B225" s="25">
        <v>75818</v>
      </c>
      <c r="C225" s="22" t="s">
        <v>48</v>
      </c>
      <c r="D225" s="23">
        <f>D226+D234</f>
        <v>200000</v>
      </c>
      <c r="E225" s="23">
        <f>E226+E234</f>
        <v>138000</v>
      </c>
      <c r="F225" s="23">
        <f>F226+F234</f>
        <v>0</v>
      </c>
      <c r="G225" s="48">
        <f t="shared" si="7"/>
        <v>0</v>
      </c>
    </row>
    <row r="226" spans="1:7" ht="12.75">
      <c r="A226" s="2"/>
      <c r="B226" s="2"/>
      <c r="C226" s="3" t="s">
        <v>11</v>
      </c>
      <c r="D226" s="8">
        <f>D228</f>
        <v>100000</v>
      </c>
      <c r="E226" s="8">
        <f>E228</f>
        <v>90000</v>
      </c>
      <c r="F226" s="8">
        <f>F228</f>
        <v>0</v>
      </c>
      <c r="G226" s="48">
        <f t="shared" si="7"/>
        <v>0</v>
      </c>
    </row>
    <row r="227" spans="1:7" ht="12.75">
      <c r="A227" s="2"/>
      <c r="B227" s="2"/>
      <c r="C227" s="3" t="s">
        <v>8</v>
      </c>
      <c r="D227" s="8"/>
      <c r="E227" s="8"/>
      <c r="F227" s="8"/>
      <c r="G227" s="48"/>
    </row>
    <row r="228" spans="1:7" ht="12.75">
      <c r="A228" s="2"/>
      <c r="B228" s="2"/>
      <c r="C228" s="3" t="s">
        <v>23</v>
      </c>
      <c r="D228" s="8">
        <f>D230</f>
        <v>100000</v>
      </c>
      <c r="E228" s="8">
        <f>E230</f>
        <v>90000</v>
      </c>
      <c r="F228" s="8">
        <f>F230</f>
        <v>0</v>
      </c>
      <c r="G228" s="48">
        <f t="shared" si="7"/>
        <v>0</v>
      </c>
    </row>
    <row r="229" spans="1:7" ht="12.75">
      <c r="A229" s="2"/>
      <c r="B229" s="2"/>
      <c r="C229" s="3" t="s">
        <v>8</v>
      </c>
      <c r="D229" s="8"/>
      <c r="E229" s="8"/>
      <c r="F229" s="8"/>
      <c r="G229" s="48"/>
    </row>
    <row r="230" spans="1:7" ht="12.75">
      <c r="A230" s="2"/>
      <c r="B230" s="2"/>
      <c r="C230" s="46" t="s">
        <v>15</v>
      </c>
      <c r="D230" s="47">
        <f>D232+D233</f>
        <v>100000</v>
      </c>
      <c r="E230" s="47">
        <f>E232+E233</f>
        <v>90000</v>
      </c>
      <c r="F230" s="47">
        <f>F232+F233</f>
        <v>0</v>
      </c>
      <c r="G230" s="48">
        <f t="shared" si="7"/>
        <v>0</v>
      </c>
    </row>
    <row r="231" spans="1:7" ht="12.75">
      <c r="A231" s="2"/>
      <c r="B231" s="2"/>
      <c r="C231" s="3" t="s">
        <v>6</v>
      </c>
      <c r="D231" s="8"/>
      <c r="E231" s="8"/>
      <c r="F231" s="8"/>
      <c r="G231" s="48"/>
    </row>
    <row r="232" spans="1:7" ht="12.75">
      <c r="A232" s="2"/>
      <c r="B232" s="2"/>
      <c r="C232" s="3" t="s">
        <v>50</v>
      </c>
      <c r="D232" s="8">
        <v>93000</v>
      </c>
      <c r="E232" s="8">
        <v>83000</v>
      </c>
      <c r="F232" s="8">
        <v>0</v>
      </c>
      <c r="G232" s="48">
        <f t="shared" si="7"/>
        <v>0</v>
      </c>
    </row>
    <row r="233" spans="1:7" ht="12.75">
      <c r="A233" s="2"/>
      <c r="B233" s="2"/>
      <c r="C233" s="3" t="s">
        <v>51</v>
      </c>
      <c r="D233" s="8">
        <v>7000</v>
      </c>
      <c r="E233" s="8">
        <v>7000</v>
      </c>
      <c r="F233" s="8">
        <v>0</v>
      </c>
      <c r="G233" s="48">
        <f t="shared" si="7"/>
        <v>0</v>
      </c>
    </row>
    <row r="234" spans="1:7" ht="12.75">
      <c r="A234" s="2"/>
      <c r="B234" s="2"/>
      <c r="C234" s="3" t="s">
        <v>44</v>
      </c>
      <c r="D234" s="8">
        <f>D236</f>
        <v>100000</v>
      </c>
      <c r="E234" s="8">
        <f>E236</f>
        <v>48000</v>
      </c>
      <c r="F234" s="8">
        <f>F236</f>
        <v>0</v>
      </c>
      <c r="G234" s="48">
        <f t="shared" si="7"/>
        <v>0</v>
      </c>
    </row>
    <row r="235" spans="1:7" ht="12.75">
      <c r="A235" s="2"/>
      <c r="B235" s="2"/>
      <c r="C235" s="3" t="s">
        <v>8</v>
      </c>
      <c r="D235" s="8"/>
      <c r="E235" s="8"/>
      <c r="F235" s="8"/>
      <c r="G235" s="48"/>
    </row>
    <row r="236" spans="1:7" ht="12.75">
      <c r="A236" s="2"/>
      <c r="B236" s="2"/>
      <c r="C236" s="3" t="s">
        <v>7</v>
      </c>
      <c r="D236" s="8">
        <f>D238</f>
        <v>100000</v>
      </c>
      <c r="E236" s="8">
        <f>E238</f>
        <v>48000</v>
      </c>
      <c r="F236" s="8">
        <f>F238</f>
        <v>0</v>
      </c>
      <c r="G236" s="48">
        <f t="shared" si="7"/>
        <v>0</v>
      </c>
    </row>
    <row r="237" spans="1:7" ht="12.75">
      <c r="A237" s="2"/>
      <c r="B237" s="2"/>
      <c r="C237" s="3" t="s">
        <v>6</v>
      </c>
      <c r="D237" s="8"/>
      <c r="E237" s="8"/>
      <c r="F237" s="8"/>
      <c r="G237" s="48"/>
    </row>
    <row r="238" spans="1:7" ht="12.75">
      <c r="A238" s="2"/>
      <c r="B238" s="2"/>
      <c r="C238" s="3" t="s">
        <v>52</v>
      </c>
      <c r="D238" s="8">
        <v>100000</v>
      </c>
      <c r="E238" s="8">
        <v>48000</v>
      </c>
      <c r="F238" s="8">
        <v>0</v>
      </c>
      <c r="G238" s="48">
        <f t="shared" si="7"/>
        <v>0</v>
      </c>
    </row>
    <row r="239" spans="1:7" ht="12.75">
      <c r="A239" s="12">
        <v>801</v>
      </c>
      <c r="B239" s="12"/>
      <c r="C239" s="10" t="s">
        <v>54</v>
      </c>
      <c r="D239" s="11">
        <f>D240+D248+D256+D263+D271+D279+D287+D294</f>
        <v>8598903.44</v>
      </c>
      <c r="E239" s="11">
        <f>E240+E248+E256+E263+E271+E279+E287+E294</f>
        <v>8666504.319999998</v>
      </c>
      <c r="F239" s="11">
        <f>F240+F248+F256+F263+F271+F279+F287+F294</f>
        <v>4560591.2700000005</v>
      </c>
      <c r="G239" s="48">
        <f t="shared" si="7"/>
        <v>52.62319271537617</v>
      </c>
    </row>
    <row r="240" spans="1:7" s="28" customFormat="1" ht="12.75">
      <c r="A240" s="25"/>
      <c r="B240" s="25">
        <v>80101</v>
      </c>
      <c r="C240" s="22" t="s">
        <v>53</v>
      </c>
      <c r="D240" s="23">
        <f>D241</f>
        <v>5040500</v>
      </c>
      <c r="E240" s="23">
        <f>E241</f>
        <v>5117877.9399999995</v>
      </c>
      <c r="F240" s="23">
        <f>F241</f>
        <v>2644613.1399999997</v>
      </c>
      <c r="G240" s="48">
        <f t="shared" si="7"/>
        <v>51.67401745419509</v>
      </c>
    </row>
    <row r="241" spans="1:7" ht="12.75">
      <c r="A241" s="2"/>
      <c r="B241" s="2"/>
      <c r="C241" s="3" t="s">
        <v>11</v>
      </c>
      <c r="D241" s="8">
        <f>D243+D247</f>
        <v>5040500</v>
      </c>
      <c r="E241" s="8">
        <f>E243+E247</f>
        <v>5117877.9399999995</v>
      </c>
      <c r="F241" s="8">
        <f>F243+F247</f>
        <v>2644613.1399999997</v>
      </c>
      <c r="G241" s="48">
        <f t="shared" si="7"/>
        <v>51.67401745419509</v>
      </c>
    </row>
    <row r="242" spans="1:7" ht="12.75">
      <c r="A242" s="2"/>
      <c r="B242" s="2"/>
      <c r="C242" s="3" t="s">
        <v>8</v>
      </c>
      <c r="D242" s="8"/>
      <c r="E242" s="8"/>
      <c r="F242" s="8"/>
      <c r="G242" s="48"/>
    </row>
    <row r="243" spans="1:7" ht="12.75">
      <c r="A243" s="2"/>
      <c r="B243" s="2"/>
      <c r="C243" s="3" t="s">
        <v>23</v>
      </c>
      <c r="D243" s="8">
        <f>D245+D246</f>
        <v>4769250</v>
      </c>
      <c r="E243" s="8">
        <f>E245+E246</f>
        <v>4846627.9399999995</v>
      </c>
      <c r="F243" s="8">
        <f>F245+F246</f>
        <v>2529118.9899999998</v>
      </c>
      <c r="G243" s="48">
        <f t="shared" si="7"/>
        <v>52.18306462368969</v>
      </c>
    </row>
    <row r="244" spans="1:7" ht="12.75">
      <c r="A244" s="2"/>
      <c r="B244" s="2"/>
      <c r="C244" s="3" t="s">
        <v>8</v>
      </c>
      <c r="D244" s="8"/>
      <c r="E244" s="8"/>
      <c r="F244" s="8"/>
      <c r="G244" s="48"/>
    </row>
    <row r="245" spans="1:7" ht="12.75">
      <c r="A245" s="2"/>
      <c r="B245" s="2"/>
      <c r="C245" s="44" t="s">
        <v>43</v>
      </c>
      <c r="D245" s="45">
        <v>4335500</v>
      </c>
      <c r="E245" s="45">
        <v>4228872.88</v>
      </c>
      <c r="F245" s="45">
        <v>2135249.15</v>
      </c>
      <c r="G245" s="48">
        <f t="shared" si="7"/>
        <v>50.49215738071559</v>
      </c>
    </row>
    <row r="246" spans="1:7" ht="12.75">
      <c r="A246" s="2"/>
      <c r="B246" s="2"/>
      <c r="C246" s="46" t="s">
        <v>15</v>
      </c>
      <c r="D246" s="47">
        <v>433750</v>
      </c>
      <c r="E246" s="47">
        <v>617755.06</v>
      </c>
      <c r="F246" s="64">
        <v>393869.84</v>
      </c>
      <c r="G246" s="48">
        <f t="shared" si="7"/>
        <v>63.75825395910152</v>
      </c>
    </row>
    <row r="247" spans="1:7" ht="12.75">
      <c r="A247" s="2"/>
      <c r="B247" s="2"/>
      <c r="C247" s="38" t="s">
        <v>30</v>
      </c>
      <c r="D247" s="39">
        <v>271250</v>
      </c>
      <c r="E247" s="39">
        <v>271250</v>
      </c>
      <c r="F247" s="39">
        <v>115494.15</v>
      </c>
      <c r="G247" s="48">
        <f t="shared" si="7"/>
        <v>42.578488479262674</v>
      </c>
    </row>
    <row r="248" spans="1:7" s="28" customFormat="1" ht="12.75">
      <c r="A248" s="25"/>
      <c r="B248" s="25">
        <v>80103</v>
      </c>
      <c r="C248" s="22" t="s">
        <v>55</v>
      </c>
      <c r="D248" s="23">
        <f>D249</f>
        <v>430700</v>
      </c>
      <c r="E248" s="23">
        <f>E249</f>
        <v>430355.02</v>
      </c>
      <c r="F248" s="23">
        <f>F249</f>
        <v>233468.62</v>
      </c>
      <c r="G248" s="48">
        <f t="shared" si="7"/>
        <v>54.25023739702164</v>
      </c>
    </row>
    <row r="249" spans="1:7" ht="12.75">
      <c r="A249" s="2"/>
      <c r="B249" s="2"/>
      <c r="C249" s="3" t="s">
        <v>11</v>
      </c>
      <c r="D249" s="8">
        <f>D251+D255</f>
        <v>430700</v>
      </c>
      <c r="E249" s="8">
        <f>E251+E255</f>
        <v>430355.02</v>
      </c>
      <c r="F249" s="8">
        <f>F251+F255</f>
        <v>233468.62</v>
      </c>
      <c r="G249" s="48">
        <f t="shared" si="7"/>
        <v>54.25023739702164</v>
      </c>
    </row>
    <row r="250" spans="1:7" ht="12.75">
      <c r="A250" s="2"/>
      <c r="B250" s="2"/>
      <c r="C250" s="3" t="s">
        <v>8</v>
      </c>
      <c r="D250" s="8"/>
      <c r="E250" s="8"/>
      <c r="F250" s="8"/>
      <c r="G250" s="48"/>
    </row>
    <row r="251" spans="1:7" ht="12.75">
      <c r="A251" s="2"/>
      <c r="B251" s="2"/>
      <c r="C251" s="3" t="s">
        <v>23</v>
      </c>
      <c r="D251" s="8">
        <f>D253+D254</f>
        <v>404995</v>
      </c>
      <c r="E251" s="8">
        <f>E253+E254</f>
        <v>404650.02</v>
      </c>
      <c r="F251" s="8">
        <f>F253+F254</f>
        <v>221844.63</v>
      </c>
      <c r="G251" s="48">
        <f t="shared" si="7"/>
        <v>54.82382776108598</v>
      </c>
    </row>
    <row r="252" spans="1:7" ht="12.75">
      <c r="A252" s="2"/>
      <c r="B252" s="2"/>
      <c r="C252" s="3" t="s">
        <v>8</v>
      </c>
      <c r="D252" s="8"/>
      <c r="E252" s="8"/>
      <c r="F252" s="8"/>
      <c r="G252" s="48"/>
    </row>
    <row r="253" spans="1:7" ht="12.75">
      <c r="A253" s="2"/>
      <c r="B253" s="2"/>
      <c r="C253" s="44" t="s">
        <v>43</v>
      </c>
      <c r="D253" s="45">
        <v>370500</v>
      </c>
      <c r="E253" s="45">
        <v>369980.81</v>
      </c>
      <c r="F253" s="45">
        <v>204359.34</v>
      </c>
      <c r="G253" s="48">
        <f t="shared" si="7"/>
        <v>55.23511881602724</v>
      </c>
    </row>
    <row r="254" spans="1:7" ht="12.75">
      <c r="A254" s="2"/>
      <c r="B254" s="2"/>
      <c r="C254" s="46" t="s">
        <v>15</v>
      </c>
      <c r="D254" s="47">
        <v>34495</v>
      </c>
      <c r="E254" s="47">
        <v>34669.21</v>
      </c>
      <c r="F254" s="47">
        <v>17485.29</v>
      </c>
      <c r="G254" s="48">
        <f t="shared" si="7"/>
        <v>50.43463638196545</v>
      </c>
    </row>
    <row r="255" spans="1:7" ht="12.75">
      <c r="A255" s="2"/>
      <c r="B255" s="2"/>
      <c r="C255" s="38" t="s">
        <v>30</v>
      </c>
      <c r="D255" s="39">
        <v>25705</v>
      </c>
      <c r="E255" s="39">
        <v>25705</v>
      </c>
      <c r="F255" s="39">
        <v>11623.99</v>
      </c>
      <c r="G255" s="48">
        <f t="shared" si="7"/>
        <v>45.220735265512545</v>
      </c>
    </row>
    <row r="256" spans="1:7" s="28" customFormat="1" ht="12.75">
      <c r="A256" s="25"/>
      <c r="B256" s="25">
        <v>80104</v>
      </c>
      <c r="C256" s="22" t="s">
        <v>56</v>
      </c>
      <c r="D256" s="23">
        <f>D257</f>
        <v>86888.31</v>
      </c>
      <c r="E256" s="23">
        <f>E257</f>
        <v>124051.19</v>
      </c>
      <c r="F256" s="23">
        <f>F257</f>
        <v>81948.47</v>
      </c>
      <c r="G256" s="48">
        <f t="shared" si="7"/>
        <v>66.06020466228499</v>
      </c>
    </row>
    <row r="257" spans="1:7" ht="12.75">
      <c r="A257" s="2"/>
      <c r="B257" s="2"/>
      <c r="C257" s="3" t="s">
        <v>11</v>
      </c>
      <c r="D257" s="8">
        <f>D259+D262</f>
        <v>86888.31</v>
      </c>
      <c r="E257" s="8">
        <f>E259+E262</f>
        <v>124051.19</v>
      </c>
      <c r="F257" s="8">
        <f>F259+F262</f>
        <v>81948.47</v>
      </c>
      <c r="G257" s="48">
        <f t="shared" si="7"/>
        <v>66.06020466228499</v>
      </c>
    </row>
    <row r="258" spans="1:7" ht="12.75">
      <c r="A258" s="2"/>
      <c r="B258" s="2"/>
      <c r="C258" s="3" t="s">
        <v>8</v>
      </c>
      <c r="D258" s="8"/>
      <c r="E258" s="8"/>
      <c r="F258" s="8"/>
      <c r="G258" s="48"/>
    </row>
    <row r="259" spans="1:7" ht="12.75">
      <c r="A259" s="2"/>
      <c r="B259" s="2"/>
      <c r="C259" s="3" t="s">
        <v>23</v>
      </c>
      <c r="D259" s="8">
        <f>D261</f>
        <v>6364.63</v>
      </c>
      <c r="E259" s="8">
        <f>E261</f>
        <v>6364.63</v>
      </c>
      <c r="F259" s="8">
        <f>F261</f>
        <v>6364.63</v>
      </c>
      <c r="G259" s="48">
        <f t="shared" si="7"/>
        <v>100</v>
      </c>
    </row>
    <row r="260" spans="1:7" ht="12.75">
      <c r="A260" s="2"/>
      <c r="B260" s="2"/>
      <c r="C260" s="3" t="s">
        <v>8</v>
      </c>
      <c r="D260" s="8"/>
      <c r="E260" s="8"/>
      <c r="F260" s="8"/>
      <c r="G260" s="48"/>
    </row>
    <row r="261" spans="1:7" ht="12.75">
      <c r="A261" s="2"/>
      <c r="B261" s="2"/>
      <c r="C261" s="46" t="s">
        <v>15</v>
      </c>
      <c r="D261" s="47">
        <v>6364.63</v>
      </c>
      <c r="E261" s="47">
        <v>6364.63</v>
      </c>
      <c r="F261" s="47">
        <v>6364.63</v>
      </c>
      <c r="G261" s="48">
        <f t="shared" si="7"/>
        <v>100</v>
      </c>
    </row>
    <row r="262" spans="1:7" ht="12.75">
      <c r="A262" s="2"/>
      <c r="B262" s="2"/>
      <c r="C262" s="40" t="s">
        <v>57</v>
      </c>
      <c r="D262" s="41">
        <v>80523.68</v>
      </c>
      <c r="E262" s="41">
        <v>117686.56</v>
      </c>
      <c r="F262" s="41">
        <v>75583.84</v>
      </c>
      <c r="G262" s="48">
        <f t="shared" si="7"/>
        <v>64.22469991475661</v>
      </c>
    </row>
    <row r="263" spans="1:7" s="28" customFormat="1" ht="12.75">
      <c r="A263" s="25"/>
      <c r="B263" s="25">
        <v>80110</v>
      </c>
      <c r="C263" s="22" t="s">
        <v>58</v>
      </c>
      <c r="D263" s="23">
        <f>D264</f>
        <v>2068644</v>
      </c>
      <c r="E263" s="23">
        <f>E264</f>
        <v>2022499.09</v>
      </c>
      <c r="F263" s="23">
        <f>F264</f>
        <v>1135021.3499999999</v>
      </c>
      <c r="G263" s="48">
        <f t="shared" si="7"/>
        <v>56.11974589318603</v>
      </c>
    </row>
    <row r="264" spans="1:7" ht="12.75">
      <c r="A264" s="2"/>
      <c r="B264" s="2"/>
      <c r="C264" s="3" t="s">
        <v>11</v>
      </c>
      <c r="D264" s="8">
        <f>D266+D270</f>
        <v>2068644</v>
      </c>
      <c r="E264" s="8">
        <f>E266+E270</f>
        <v>2022499.09</v>
      </c>
      <c r="F264" s="8">
        <f>F266+F270</f>
        <v>1135021.3499999999</v>
      </c>
      <c r="G264" s="48">
        <f t="shared" si="7"/>
        <v>56.11974589318603</v>
      </c>
    </row>
    <row r="265" spans="1:7" ht="12.75">
      <c r="A265" s="2"/>
      <c r="B265" s="2"/>
      <c r="C265" s="3" t="s">
        <v>8</v>
      </c>
      <c r="D265" s="8"/>
      <c r="E265" s="8"/>
      <c r="F265" s="8"/>
      <c r="G265" s="48"/>
    </row>
    <row r="266" spans="1:7" ht="12.75">
      <c r="A266" s="2"/>
      <c r="B266" s="2"/>
      <c r="C266" s="3" t="s">
        <v>23</v>
      </c>
      <c r="D266" s="8">
        <f>D268+D269</f>
        <v>1940087</v>
      </c>
      <c r="E266" s="8">
        <f>E268+E269</f>
        <v>1893942.09</v>
      </c>
      <c r="F266" s="8">
        <f>F268+F269</f>
        <v>1078999.2</v>
      </c>
      <c r="G266" s="48">
        <f t="shared" si="7"/>
        <v>56.971076660532944</v>
      </c>
    </row>
    <row r="267" spans="1:7" ht="12.75">
      <c r="A267" s="2"/>
      <c r="B267" s="2"/>
      <c r="C267" s="3" t="s">
        <v>8</v>
      </c>
      <c r="D267" s="8"/>
      <c r="E267" s="8"/>
      <c r="F267" s="8"/>
      <c r="G267" s="48"/>
    </row>
    <row r="268" spans="1:7" ht="12.75">
      <c r="A268" s="2"/>
      <c r="B268" s="2"/>
      <c r="C268" s="44" t="s">
        <v>43</v>
      </c>
      <c r="D268" s="45">
        <v>1795000</v>
      </c>
      <c r="E268" s="45">
        <v>1728239.62</v>
      </c>
      <c r="F268" s="45">
        <v>960870.74</v>
      </c>
      <c r="G268" s="48">
        <f t="shared" si="7"/>
        <v>55.598235851114204</v>
      </c>
    </row>
    <row r="269" spans="1:7" ht="12.75">
      <c r="A269" s="2"/>
      <c r="B269" s="2"/>
      <c r="C269" s="46" t="s">
        <v>15</v>
      </c>
      <c r="D269" s="47">
        <v>145087</v>
      </c>
      <c r="E269" s="47">
        <v>165702.47</v>
      </c>
      <c r="F269" s="47">
        <v>118128.46</v>
      </c>
      <c r="G269" s="48">
        <f t="shared" si="7"/>
        <v>71.28949858140317</v>
      </c>
    </row>
    <row r="270" spans="1:7" ht="12.75">
      <c r="A270" s="2"/>
      <c r="B270" s="2"/>
      <c r="C270" s="38" t="s">
        <v>30</v>
      </c>
      <c r="D270" s="39">
        <v>128557</v>
      </c>
      <c r="E270" s="39">
        <v>128557</v>
      </c>
      <c r="F270" s="39">
        <v>56022.15</v>
      </c>
      <c r="G270" s="48">
        <f t="shared" si="7"/>
        <v>43.5776737167171</v>
      </c>
    </row>
    <row r="271" spans="1:7" s="28" customFormat="1" ht="12.75">
      <c r="A271" s="26"/>
      <c r="B271" s="25">
        <v>80113</v>
      </c>
      <c r="C271" s="22" t="s">
        <v>59</v>
      </c>
      <c r="D271" s="23">
        <f>D272</f>
        <v>247997</v>
      </c>
      <c r="E271" s="23">
        <f>E272</f>
        <v>246997</v>
      </c>
      <c r="F271" s="23">
        <f>F272</f>
        <v>130749.84</v>
      </c>
      <c r="G271" s="48">
        <f t="shared" si="7"/>
        <v>52.935800839686316</v>
      </c>
    </row>
    <row r="272" spans="1:7" ht="12.75">
      <c r="A272" s="2"/>
      <c r="B272" s="2"/>
      <c r="C272" s="3" t="s">
        <v>11</v>
      </c>
      <c r="D272" s="8">
        <f>D274+D278</f>
        <v>247997</v>
      </c>
      <c r="E272" s="8">
        <f>E274+E278</f>
        <v>246997</v>
      </c>
      <c r="F272" s="8">
        <f>F274+F278</f>
        <v>130749.84</v>
      </c>
      <c r="G272" s="48">
        <f aca="true" t="shared" si="10" ref="G272:G335">F272/E272%</f>
        <v>52.935800839686316</v>
      </c>
    </row>
    <row r="273" spans="1:7" ht="12.75">
      <c r="A273" s="2"/>
      <c r="B273" s="2"/>
      <c r="C273" s="3" t="s">
        <v>8</v>
      </c>
      <c r="D273" s="8"/>
      <c r="E273" s="8"/>
      <c r="F273" s="8"/>
      <c r="G273" s="48"/>
    </row>
    <row r="274" spans="1:7" ht="12.75">
      <c r="A274" s="2"/>
      <c r="B274" s="2"/>
      <c r="C274" s="3" t="s">
        <v>23</v>
      </c>
      <c r="D274" s="8">
        <f>D276+D277</f>
        <v>245934</v>
      </c>
      <c r="E274" s="8">
        <f>E276+E277</f>
        <v>244934</v>
      </c>
      <c r="F274" s="8">
        <f>F276+F277</f>
        <v>130167.87</v>
      </c>
      <c r="G274" s="48">
        <f t="shared" si="10"/>
        <v>53.14405921595205</v>
      </c>
    </row>
    <row r="275" spans="1:7" ht="12.75">
      <c r="A275" s="2"/>
      <c r="B275" s="2"/>
      <c r="C275" s="3" t="s">
        <v>8</v>
      </c>
      <c r="D275" s="8"/>
      <c r="E275" s="8"/>
      <c r="F275" s="8"/>
      <c r="G275" s="48"/>
    </row>
    <row r="276" spans="1:7" ht="12.75">
      <c r="A276" s="2"/>
      <c r="B276" s="2"/>
      <c r="C276" s="44" t="s">
        <v>43</v>
      </c>
      <c r="D276" s="45">
        <v>139400</v>
      </c>
      <c r="E276" s="45">
        <v>139400</v>
      </c>
      <c r="F276" s="45">
        <v>63108.29</v>
      </c>
      <c r="G276" s="48">
        <f t="shared" si="10"/>
        <v>45.27137015781923</v>
      </c>
    </row>
    <row r="277" spans="1:7" ht="12.75">
      <c r="A277" s="2"/>
      <c r="B277" s="2"/>
      <c r="C277" s="46" t="s">
        <v>15</v>
      </c>
      <c r="D277" s="47">
        <v>106534</v>
      </c>
      <c r="E277" s="47">
        <v>105534</v>
      </c>
      <c r="F277" s="47">
        <v>67059.58</v>
      </c>
      <c r="G277" s="48">
        <f t="shared" si="10"/>
        <v>63.54310459188508</v>
      </c>
    </row>
    <row r="278" spans="1:7" ht="12.75">
      <c r="A278" s="2"/>
      <c r="B278" s="2"/>
      <c r="C278" s="38" t="s">
        <v>30</v>
      </c>
      <c r="D278" s="39">
        <v>2063</v>
      </c>
      <c r="E278" s="39">
        <v>2063</v>
      </c>
      <c r="F278" s="39">
        <v>581.97</v>
      </c>
      <c r="G278" s="48">
        <f t="shared" si="10"/>
        <v>28.20988851187591</v>
      </c>
    </row>
    <row r="279" spans="1:7" s="24" customFormat="1" ht="12.75">
      <c r="A279" s="25"/>
      <c r="B279" s="25">
        <v>80114</v>
      </c>
      <c r="C279" s="22" t="s">
        <v>60</v>
      </c>
      <c r="D279" s="23">
        <f>D280</f>
        <v>496350</v>
      </c>
      <c r="E279" s="23">
        <f>E280</f>
        <v>497350</v>
      </c>
      <c r="F279" s="23">
        <f>F280</f>
        <v>209539.32</v>
      </c>
      <c r="G279" s="48">
        <f t="shared" si="10"/>
        <v>42.131159143460344</v>
      </c>
    </row>
    <row r="280" spans="1:7" ht="12.75">
      <c r="A280" s="2"/>
      <c r="B280" s="2"/>
      <c r="C280" s="3" t="s">
        <v>11</v>
      </c>
      <c r="D280" s="8">
        <f>D282+D286</f>
        <v>496350</v>
      </c>
      <c r="E280" s="8">
        <f>E282+E286</f>
        <v>497350</v>
      </c>
      <c r="F280" s="8">
        <f>F282+F286</f>
        <v>209539.32</v>
      </c>
      <c r="G280" s="48">
        <f t="shared" si="10"/>
        <v>42.131159143460344</v>
      </c>
    </row>
    <row r="281" spans="1:7" ht="12.75">
      <c r="A281" s="2"/>
      <c r="B281" s="2"/>
      <c r="C281" s="3" t="s">
        <v>8</v>
      </c>
      <c r="D281" s="8"/>
      <c r="E281" s="8"/>
      <c r="F281" s="8"/>
      <c r="G281" s="48"/>
    </row>
    <row r="282" spans="1:7" ht="12.75">
      <c r="A282" s="2"/>
      <c r="B282" s="2"/>
      <c r="C282" s="3" t="s">
        <v>23</v>
      </c>
      <c r="D282" s="8">
        <f>D284+D285</f>
        <v>493550</v>
      </c>
      <c r="E282" s="8">
        <f>E284+E285</f>
        <v>494550</v>
      </c>
      <c r="F282" s="8">
        <f>F284+F285</f>
        <v>208224.5</v>
      </c>
      <c r="G282" s="48">
        <f t="shared" si="10"/>
        <v>42.10383176625215</v>
      </c>
    </row>
    <row r="283" spans="1:7" ht="12.75">
      <c r="A283" s="2"/>
      <c r="B283" s="2"/>
      <c r="C283" s="3" t="s">
        <v>8</v>
      </c>
      <c r="D283" s="8"/>
      <c r="E283" s="8"/>
      <c r="F283" s="8"/>
      <c r="G283" s="48"/>
    </row>
    <row r="284" spans="1:7" ht="12.75">
      <c r="A284" s="2"/>
      <c r="B284" s="2"/>
      <c r="C284" s="44" t="s">
        <v>43</v>
      </c>
      <c r="D284" s="45">
        <v>456200</v>
      </c>
      <c r="E284" s="45">
        <v>456200</v>
      </c>
      <c r="F284" s="45">
        <v>189942.92</v>
      </c>
      <c r="G284" s="48">
        <f t="shared" si="10"/>
        <v>41.63588776852258</v>
      </c>
    </row>
    <row r="285" spans="1:7" ht="12.75">
      <c r="A285" s="2"/>
      <c r="B285" s="2"/>
      <c r="C285" s="46" t="s">
        <v>15</v>
      </c>
      <c r="D285" s="47">
        <v>37350</v>
      </c>
      <c r="E285" s="47">
        <v>38350</v>
      </c>
      <c r="F285" s="47">
        <v>18281.58</v>
      </c>
      <c r="G285" s="48">
        <f t="shared" si="10"/>
        <v>47.6703520208605</v>
      </c>
    </row>
    <row r="286" spans="1:7" ht="12.75">
      <c r="A286" s="2"/>
      <c r="B286" s="2"/>
      <c r="C286" s="38" t="s">
        <v>30</v>
      </c>
      <c r="D286" s="39">
        <v>2800</v>
      </c>
      <c r="E286" s="39">
        <v>2800</v>
      </c>
      <c r="F286" s="39">
        <v>1314.82</v>
      </c>
      <c r="G286" s="48">
        <f t="shared" si="10"/>
        <v>46.957857142857144</v>
      </c>
    </row>
    <row r="287" spans="1:7" s="28" customFormat="1" ht="12.75">
      <c r="A287" s="25"/>
      <c r="B287" s="25">
        <v>80146</v>
      </c>
      <c r="C287" s="22" t="s">
        <v>61</v>
      </c>
      <c r="D287" s="23">
        <f>D288</f>
        <v>57882.13</v>
      </c>
      <c r="E287" s="23">
        <f>E288</f>
        <v>58282.13</v>
      </c>
      <c r="F287" s="23">
        <f>F288</f>
        <v>48889.619999999995</v>
      </c>
      <c r="G287" s="48">
        <f t="shared" si="10"/>
        <v>83.88440847992344</v>
      </c>
    </row>
    <row r="288" spans="1:7" ht="12.75">
      <c r="A288" s="2"/>
      <c r="B288" s="2"/>
      <c r="C288" s="3" t="s">
        <v>11</v>
      </c>
      <c r="D288" s="8">
        <f>D290+D293</f>
        <v>57882.13</v>
      </c>
      <c r="E288" s="8">
        <f>E290+E293</f>
        <v>58282.13</v>
      </c>
      <c r="F288" s="8">
        <f>F290+F293</f>
        <v>48889.619999999995</v>
      </c>
      <c r="G288" s="48">
        <f t="shared" si="10"/>
        <v>83.88440847992344</v>
      </c>
    </row>
    <row r="289" spans="1:7" ht="12.75">
      <c r="A289" s="2"/>
      <c r="B289" s="2"/>
      <c r="C289" s="3" t="s">
        <v>8</v>
      </c>
      <c r="D289" s="8"/>
      <c r="E289" s="8"/>
      <c r="F289" s="8"/>
      <c r="G289" s="48"/>
    </row>
    <row r="290" spans="1:7" ht="12.75">
      <c r="A290" s="2"/>
      <c r="B290" s="2"/>
      <c r="C290" s="3" t="s">
        <v>23</v>
      </c>
      <c r="D290" s="8">
        <f>D292</f>
        <v>12000</v>
      </c>
      <c r="E290" s="8">
        <f>E292</f>
        <v>12400</v>
      </c>
      <c r="F290" s="8">
        <f>F292</f>
        <v>3504.77</v>
      </c>
      <c r="G290" s="48">
        <f t="shared" si="10"/>
        <v>28.26427419354839</v>
      </c>
    </row>
    <row r="291" spans="1:7" ht="12.75">
      <c r="A291" s="2"/>
      <c r="B291" s="2"/>
      <c r="C291" s="3" t="s">
        <v>8</v>
      </c>
      <c r="D291" s="8"/>
      <c r="E291" s="8"/>
      <c r="F291" s="8"/>
      <c r="G291" s="48"/>
    </row>
    <row r="292" spans="1:7" ht="12.75">
      <c r="A292" s="2"/>
      <c r="B292" s="2"/>
      <c r="C292" s="46" t="s">
        <v>15</v>
      </c>
      <c r="D292" s="47">
        <v>12000</v>
      </c>
      <c r="E292" s="47">
        <v>12400</v>
      </c>
      <c r="F292" s="47">
        <v>3504.77</v>
      </c>
      <c r="G292" s="48">
        <f t="shared" si="10"/>
        <v>28.26427419354839</v>
      </c>
    </row>
    <row r="293" spans="1:7" ht="25.5">
      <c r="A293" s="2"/>
      <c r="B293" s="2"/>
      <c r="C293" s="42" t="s">
        <v>62</v>
      </c>
      <c r="D293" s="43">
        <v>45882.13</v>
      </c>
      <c r="E293" s="43">
        <v>45882.13</v>
      </c>
      <c r="F293" s="43">
        <v>45384.85</v>
      </c>
      <c r="G293" s="48">
        <f t="shared" si="10"/>
        <v>98.91617934912787</v>
      </c>
    </row>
    <row r="294" spans="1:7" s="28" customFormat="1" ht="12.75">
      <c r="A294" s="25"/>
      <c r="B294" s="25">
        <v>80148</v>
      </c>
      <c r="C294" s="22" t="s">
        <v>63</v>
      </c>
      <c r="D294" s="23">
        <f>D295</f>
        <v>169942</v>
      </c>
      <c r="E294" s="23">
        <f>E295</f>
        <v>169091.95</v>
      </c>
      <c r="F294" s="23">
        <f>F295</f>
        <v>76360.91</v>
      </c>
      <c r="G294" s="48">
        <f t="shared" si="10"/>
        <v>45.159399959607775</v>
      </c>
    </row>
    <row r="295" spans="1:7" ht="12.75">
      <c r="A295" s="2"/>
      <c r="B295" s="2"/>
      <c r="C295" s="3" t="s">
        <v>11</v>
      </c>
      <c r="D295" s="8">
        <f>D297+D301</f>
        <v>169942</v>
      </c>
      <c r="E295" s="8">
        <f>E297+E301</f>
        <v>169091.95</v>
      </c>
      <c r="F295" s="8">
        <f>F297+F301</f>
        <v>76360.91</v>
      </c>
      <c r="G295" s="48">
        <f t="shared" si="10"/>
        <v>45.159399959607775</v>
      </c>
    </row>
    <row r="296" spans="1:7" ht="12.75">
      <c r="A296" s="2"/>
      <c r="B296" s="2"/>
      <c r="C296" s="3" t="s">
        <v>8</v>
      </c>
      <c r="D296" s="8"/>
      <c r="E296" s="8"/>
      <c r="F296" s="8"/>
      <c r="G296" s="48"/>
    </row>
    <row r="297" spans="1:7" ht="12.75">
      <c r="A297" s="2"/>
      <c r="B297" s="2"/>
      <c r="C297" s="3" t="s">
        <v>23</v>
      </c>
      <c r="D297" s="8">
        <f>D299+D300</f>
        <v>167917</v>
      </c>
      <c r="E297" s="8">
        <f>E299+E300</f>
        <v>167066.95</v>
      </c>
      <c r="F297" s="8">
        <f>F299+F300</f>
        <v>76285.91</v>
      </c>
      <c r="G297" s="48">
        <f t="shared" si="10"/>
        <v>45.66187986313271</v>
      </c>
    </row>
    <row r="298" spans="1:7" ht="12.75">
      <c r="A298" s="2"/>
      <c r="B298" s="2"/>
      <c r="C298" s="3" t="s">
        <v>8</v>
      </c>
      <c r="D298" s="8"/>
      <c r="E298" s="8"/>
      <c r="F298" s="8"/>
      <c r="G298" s="48"/>
    </row>
    <row r="299" spans="1:7" ht="12.75">
      <c r="A299" s="2"/>
      <c r="B299" s="2"/>
      <c r="C299" s="44" t="s">
        <v>43</v>
      </c>
      <c r="D299" s="45">
        <v>157200</v>
      </c>
      <c r="E299" s="45">
        <v>156349.95</v>
      </c>
      <c r="F299" s="45">
        <v>71828.91</v>
      </c>
      <c r="G299" s="48">
        <f t="shared" si="10"/>
        <v>45.941114787692605</v>
      </c>
    </row>
    <row r="300" spans="1:7" ht="12.75">
      <c r="A300" s="2"/>
      <c r="B300" s="2"/>
      <c r="C300" s="46" t="s">
        <v>15</v>
      </c>
      <c r="D300" s="47">
        <v>10717</v>
      </c>
      <c r="E300" s="47">
        <v>10717</v>
      </c>
      <c r="F300" s="47">
        <v>4457</v>
      </c>
      <c r="G300" s="48">
        <f t="shared" si="10"/>
        <v>41.58813100681161</v>
      </c>
    </row>
    <row r="301" spans="1:7" ht="12.75">
      <c r="A301" s="2"/>
      <c r="B301" s="2"/>
      <c r="C301" s="38" t="s">
        <v>30</v>
      </c>
      <c r="D301" s="39">
        <v>2025</v>
      </c>
      <c r="E301" s="39">
        <v>2025</v>
      </c>
      <c r="F301" s="39">
        <v>75</v>
      </c>
      <c r="G301" s="48">
        <f t="shared" si="10"/>
        <v>3.7037037037037037</v>
      </c>
    </row>
    <row r="302" spans="1:7" ht="12.75">
      <c r="A302" s="12">
        <v>851</v>
      </c>
      <c r="B302" s="12"/>
      <c r="C302" s="10" t="s">
        <v>64</v>
      </c>
      <c r="D302" s="11">
        <f>D303+D308</f>
        <v>100000</v>
      </c>
      <c r="E302" s="11">
        <f>E303+E308</f>
        <v>100000</v>
      </c>
      <c r="F302" s="11">
        <f>F303+F308</f>
        <v>36928.009999999995</v>
      </c>
      <c r="G302" s="48">
        <f t="shared" si="10"/>
        <v>36.92800999999999</v>
      </c>
    </row>
    <row r="303" spans="1:7" s="28" customFormat="1" ht="12.75">
      <c r="A303" s="25"/>
      <c r="B303" s="25">
        <v>85153</v>
      </c>
      <c r="C303" s="22" t="s">
        <v>65</v>
      </c>
      <c r="D303" s="23">
        <f>D304</f>
        <v>15000</v>
      </c>
      <c r="E303" s="23">
        <f>E304</f>
        <v>15000</v>
      </c>
      <c r="F303" s="23">
        <f>F304</f>
        <v>1466.38</v>
      </c>
      <c r="G303" s="48">
        <f t="shared" si="10"/>
        <v>9.775866666666667</v>
      </c>
    </row>
    <row r="304" spans="1:7" ht="12.75">
      <c r="A304" s="2"/>
      <c r="B304" s="2"/>
      <c r="C304" s="3" t="s">
        <v>11</v>
      </c>
      <c r="D304" s="8">
        <f>D306</f>
        <v>15000</v>
      </c>
      <c r="E304" s="8">
        <f>E306</f>
        <v>15000</v>
      </c>
      <c r="F304" s="8">
        <f>F306</f>
        <v>1466.38</v>
      </c>
      <c r="G304" s="48">
        <f t="shared" si="10"/>
        <v>9.775866666666667</v>
      </c>
    </row>
    <row r="305" spans="1:7" ht="12.75">
      <c r="A305" s="2"/>
      <c r="B305" s="2"/>
      <c r="C305" s="3" t="s">
        <v>8</v>
      </c>
      <c r="D305" s="8"/>
      <c r="E305" s="8"/>
      <c r="F305" s="8"/>
      <c r="G305" s="48"/>
    </row>
    <row r="306" spans="1:7" ht="12.75">
      <c r="A306" s="2"/>
      <c r="B306" s="2"/>
      <c r="C306" s="3" t="s">
        <v>23</v>
      </c>
      <c r="D306" s="8">
        <f>D307</f>
        <v>15000</v>
      </c>
      <c r="E306" s="8">
        <f>E307</f>
        <v>15000</v>
      </c>
      <c r="F306" s="8">
        <f>F307</f>
        <v>1466.38</v>
      </c>
      <c r="G306" s="48">
        <f t="shared" si="10"/>
        <v>9.775866666666667</v>
      </c>
    </row>
    <row r="307" spans="1:7" ht="12.75">
      <c r="A307" s="2"/>
      <c r="B307" s="2"/>
      <c r="C307" s="46" t="s">
        <v>15</v>
      </c>
      <c r="D307" s="47">
        <v>15000</v>
      </c>
      <c r="E307" s="47">
        <v>15000</v>
      </c>
      <c r="F307" s="47">
        <v>1466.38</v>
      </c>
      <c r="G307" s="48">
        <f t="shared" si="10"/>
        <v>9.775866666666667</v>
      </c>
    </row>
    <row r="308" spans="1:7" s="28" customFormat="1" ht="12.75">
      <c r="A308" s="25"/>
      <c r="B308" s="25">
        <v>85154</v>
      </c>
      <c r="C308" s="22" t="s">
        <v>66</v>
      </c>
      <c r="D308" s="23">
        <f>D309</f>
        <v>85000</v>
      </c>
      <c r="E308" s="23">
        <f>E309</f>
        <v>85000</v>
      </c>
      <c r="F308" s="23">
        <f>F309</f>
        <v>35461.63</v>
      </c>
      <c r="G308" s="48">
        <f t="shared" si="10"/>
        <v>41.71956470588235</v>
      </c>
    </row>
    <row r="309" spans="1:7" ht="12.75">
      <c r="A309" s="2"/>
      <c r="B309" s="2"/>
      <c r="C309" s="3" t="s">
        <v>11</v>
      </c>
      <c r="D309" s="8">
        <f>D311</f>
        <v>85000</v>
      </c>
      <c r="E309" s="8">
        <f>E311</f>
        <v>85000</v>
      </c>
      <c r="F309" s="8">
        <f>F311</f>
        <v>35461.63</v>
      </c>
      <c r="G309" s="48">
        <f t="shared" si="10"/>
        <v>41.71956470588235</v>
      </c>
    </row>
    <row r="310" spans="1:7" ht="12.75">
      <c r="A310" s="2"/>
      <c r="B310" s="2"/>
      <c r="C310" s="3" t="s">
        <v>8</v>
      </c>
      <c r="D310" s="8"/>
      <c r="E310" s="8"/>
      <c r="F310" s="8"/>
      <c r="G310" s="48"/>
    </row>
    <row r="311" spans="1:7" ht="12.75">
      <c r="A311" s="2"/>
      <c r="B311" s="2"/>
      <c r="C311" s="3" t="s">
        <v>23</v>
      </c>
      <c r="D311" s="8">
        <f>D313+D314</f>
        <v>85000</v>
      </c>
      <c r="E311" s="8">
        <f>E313+E314</f>
        <v>85000</v>
      </c>
      <c r="F311" s="8">
        <f>F313+F314</f>
        <v>35461.63</v>
      </c>
      <c r="G311" s="48">
        <f t="shared" si="10"/>
        <v>41.71956470588235</v>
      </c>
    </row>
    <row r="312" spans="1:7" ht="12.75">
      <c r="A312" s="2"/>
      <c r="B312" s="2"/>
      <c r="C312" s="3" t="s">
        <v>8</v>
      </c>
      <c r="D312" s="8"/>
      <c r="E312" s="8"/>
      <c r="F312" s="8"/>
      <c r="G312" s="48"/>
    </row>
    <row r="313" spans="1:7" ht="12.75">
      <c r="A313" s="2"/>
      <c r="B313" s="2"/>
      <c r="C313" s="44" t="s">
        <v>43</v>
      </c>
      <c r="D313" s="45">
        <v>25500</v>
      </c>
      <c r="E313" s="45">
        <v>25500</v>
      </c>
      <c r="F313" s="45">
        <v>15741.85</v>
      </c>
      <c r="G313" s="48">
        <f t="shared" si="10"/>
        <v>61.73274509803922</v>
      </c>
    </row>
    <row r="314" spans="1:7" ht="12.75">
      <c r="A314" s="2"/>
      <c r="B314" s="2"/>
      <c r="C314" s="46" t="s">
        <v>15</v>
      </c>
      <c r="D314" s="47">
        <v>59500</v>
      </c>
      <c r="E314" s="47">
        <v>59500</v>
      </c>
      <c r="F314" s="47">
        <v>19719.78</v>
      </c>
      <c r="G314" s="48">
        <f t="shared" si="10"/>
        <v>33.14248739495798</v>
      </c>
    </row>
    <row r="315" spans="1:7" ht="12.75">
      <c r="A315" s="12">
        <v>852</v>
      </c>
      <c r="B315" s="12"/>
      <c r="C315" s="10" t="s">
        <v>67</v>
      </c>
      <c r="D315" s="11">
        <f>D316+D321+D330+D336+D341+D345+D349+D358+D362+D366</f>
        <v>3785214.85</v>
      </c>
      <c r="E315" s="11">
        <f>E316+E321+E330+E336+E341+E345+E349+E358+E362+E366</f>
        <v>4343834.85</v>
      </c>
      <c r="F315" s="11">
        <f>F316+F321+F330+F336+F341+F345+F349+F358+F362+F366</f>
        <v>2273598.68</v>
      </c>
      <c r="G315" s="48">
        <f t="shared" si="10"/>
        <v>52.34081769936535</v>
      </c>
    </row>
    <row r="316" spans="1:7" s="28" customFormat="1" ht="12.75">
      <c r="A316" s="25"/>
      <c r="B316" s="25">
        <v>85205</v>
      </c>
      <c r="C316" s="22" t="s">
        <v>68</v>
      </c>
      <c r="D316" s="23">
        <f>D317</f>
        <v>1000</v>
      </c>
      <c r="E316" s="23">
        <f>E317</f>
        <v>1000</v>
      </c>
      <c r="F316" s="23">
        <f>F317</f>
        <v>0</v>
      </c>
      <c r="G316" s="48">
        <f t="shared" si="10"/>
        <v>0</v>
      </c>
    </row>
    <row r="317" spans="1:7" ht="12.75">
      <c r="A317" s="2"/>
      <c r="B317" s="2"/>
      <c r="C317" s="3" t="s">
        <v>11</v>
      </c>
      <c r="D317" s="8">
        <f>D319</f>
        <v>1000</v>
      </c>
      <c r="E317" s="8">
        <f>E319</f>
        <v>1000</v>
      </c>
      <c r="F317" s="8">
        <f>F319</f>
        <v>0</v>
      </c>
      <c r="G317" s="48">
        <f t="shared" si="10"/>
        <v>0</v>
      </c>
    </row>
    <row r="318" spans="1:7" ht="12.75">
      <c r="A318" s="2"/>
      <c r="B318" s="2"/>
      <c r="C318" s="3" t="s">
        <v>8</v>
      </c>
      <c r="D318" s="8"/>
      <c r="E318" s="8"/>
      <c r="F318" s="8"/>
      <c r="G318" s="48"/>
    </row>
    <row r="319" spans="1:7" ht="12.75">
      <c r="A319" s="2"/>
      <c r="B319" s="2"/>
      <c r="C319" s="3" t="s">
        <v>23</v>
      </c>
      <c r="D319" s="8">
        <f>D320</f>
        <v>1000</v>
      </c>
      <c r="E319" s="8">
        <f>E320</f>
        <v>1000</v>
      </c>
      <c r="F319" s="8">
        <f>F320</f>
        <v>0</v>
      </c>
      <c r="G319" s="48">
        <f t="shared" si="10"/>
        <v>0</v>
      </c>
    </row>
    <row r="320" spans="1:7" ht="12.75">
      <c r="A320" s="2"/>
      <c r="B320" s="2"/>
      <c r="C320" s="46" t="s">
        <v>15</v>
      </c>
      <c r="D320" s="47">
        <v>1000</v>
      </c>
      <c r="E320" s="47">
        <v>1000</v>
      </c>
      <c r="F320" s="47">
        <v>0</v>
      </c>
      <c r="G320" s="48">
        <f t="shared" si="10"/>
        <v>0</v>
      </c>
    </row>
    <row r="321" spans="1:7" s="28" customFormat="1" ht="38.25">
      <c r="A321" s="25"/>
      <c r="B321" s="29">
        <v>85212</v>
      </c>
      <c r="C321" s="33" t="s">
        <v>69</v>
      </c>
      <c r="D321" s="31">
        <f>D322+D328</f>
        <v>2844087</v>
      </c>
      <c r="E321" s="31">
        <f>E322+E328</f>
        <v>2898887</v>
      </c>
      <c r="F321" s="31">
        <f>F322+F328</f>
        <v>1506086.8900000001</v>
      </c>
      <c r="G321" s="48">
        <f t="shared" si="10"/>
        <v>51.953970265139695</v>
      </c>
    </row>
    <row r="322" spans="1:7" ht="12.75">
      <c r="A322" s="2"/>
      <c r="B322" s="2"/>
      <c r="C322" s="3" t="s">
        <v>11</v>
      </c>
      <c r="D322" s="8">
        <f>D324+D329</f>
        <v>121944</v>
      </c>
      <c r="E322" s="8">
        <f>E324+E329</f>
        <v>137132</v>
      </c>
      <c r="F322" s="8">
        <f>F324+F329</f>
        <v>76474.77</v>
      </c>
      <c r="G322" s="48">
        <f t="shared" si="10"/>
        <v>55.76726803371934</v>
      </c>
    </row>
    <row r="323" spans="1:7" ht="12.75">
      <c r="A323" s="2"/>
      <c r="B323" s="2"/>
      <c r="C323" s="3" t="s">
        <v>8</v>
      </c>
      <c r="D323" s="8"/>
      <c r="E323" s="8"/>
      <c r="F323" s="8"/>
      <c r="G323" s="48"/>
    </row>
    <row r="324" spans="1:7" ht="12.75">
      <c r="A324" s="2"/>
      <c r="B324" s="2"/>
      <c r="C324" s="3" t="s">
        <v>23</v>
      </c>
      <c r="D324" s="8">
        <f>D326+D327</f>
        <v>121944</v>
      </c>
      <c r="E324" s="8">
        <f>E326+E327</f>
        <v>127132</v>
      </c>
      <c r="F324" s="8">
        <f>F326+F327</f>
        <v>66593.68000000001</v>
      </c>
      <c r="G324" s="48">
        <f t="shared" si="10"/>
        <v>52.38152471447001</v>
      </c>
    </row>
    <row r="325" spans="1:7" ht="12.75">
      <c r="A325" s="2"/>
      <c r="B325" s="2"/>
      <c r="C325" s="3" t="s">
        <v>8</v>
      </c>
      <c r="D325" s="8"/>
      <c r="E325" s="8"/>
      <c r="F325" s="8"/>
      <c r="G325" s="48"/>
    </row>
    <row r="326" spans="1:7" ht="12.75">
      <c r="A326" s="2"/>
      <c r="B326" s="2"/>
      <c r="C326" s="44" t="s">
        <v>43</v>
      </c>
      <c r="D326" s="45">
        <v>85049</v>
      </c>
      <c r="E326" s="45">
        <v>85049</v>
      </c>
      <c r="F326" s="45">
        <v>46163.8</v>
      </c>
      <c r="G326" s="48">
        <f t="shared" si="10"/>
        <v>54.27906265799716</v>
      </c>
    </row>
    <row r="327" spans="1:7" ht="12.75">
      <c r="A327" s="2"/>
      <c r="B327" s="2"/>
      <c r="C327" s="46" t="s">
        <v>15</v>
      </c>
      <c r="D327" s="47">
        <v>36895</v>
      </c>
      <c r="E327" s="47">
        <v>42083</v>
      </c>
      <c r="F327" s="47">
        <v>20429.88</v>
      </c>
      <c r="G327" s="48">
        <f t="shared" si="10"/>
        <v>48.54663403274482</v>
      </c>
    </row>
    <row r="328" spans="1:7" ht="12.75">
      <c r="A328" s="2"/>
      <c r="B328" s="2"/>
      <c r="C328" s="38" t="s">
        <v>30</v>
      </c>
      <c r="D328" s="39">
        <v>2722143</v>
      </c>
      <c r="E328" s="39">
        <v>2761755</v>
      </c>
      <c r="F328" s="39">
        <v>1429612.12</v>
      </c>
      <c r="G328" s="48">
        <f t="shared" si="10"/>
        <v>51.76462503009862</v>
      </c>
    </row>
    <row r="329" spans="1:7" ht="12.75">
      <c r="A329" s="2"/>
      <c r="B329" s="2"/>
      <c r="C329" s="40" t="s">
        <v>116</v>
      </c>
      <c r="D329" s="41">
        <v>0</v>
      </c>
      <c r="E329" s="41">
        <v>10000</v>
      </c>
      <c r="F329" s="41">
        <v>9881.09</v>
      </c>
      <c r="G329" s="48">
        <f t="shared" si="10"/>
        <v>98.8109</v>
      </c>
    </row>
    <row r="330" spans="1:7" s="28" customFormat="1" ht="51">
      <c r="A330" s="26"/>
      <c r="B330" s="34">
        <v>85213</v>
      </c>
      <c r="C330" s="30" t="s">
        <v>70</v>
      </c>
      <c r="D330" s="35">
        <f>D331</f>
        <v>7080</v>
      </c>
      <c r="E330" s="35">
        <f>E331</f>
        <v>6460</v>
      </c>
      <c r="F330" s="35">
        <f>F331</f>
        <v>4391.28</v>
      </c>
      <c r="G330" s="48">
        <f t="shared" si="10"/>
        <v>67.9764705882353</v>
      </c>
    </row>
    <row r="331" spans="1:7" ht="12.75">
      <c r="A331" s="2"/>
      <c r="B331" s="2"/>
      <c r="C331" s="3" t="s">
        <v>11</v>
      </c>
      <c r="D331" s="8">
        <f>D333</f>
        <v>7080</v>
      </c>
      <c r="E331" s="8">
        <f>E333</f>
        <v>6460</v>
      </c>
      <c r="F331" s="8">
        <f>F333</f>
        <v>4391.28</v>
      </c>
      <c r="G331" s="48">
        <f t="shared" si="10"/>
        <v>67.9764705882353</v>
      </c>
    </row>
    <row r="332" spans="1:7" ht="12.75">
      <c r="A332" s="2"/>
      <c r="B332" s="2"/>
      <c r="C332" s="3" t="s">
        <v>8</v>
      </c>
      <c r="D332" s="8"/>
      <c r="E332" s="8"/>
      <c r="F332" s="8"/>
      <c r="G332" s="48"/>
    </row>
    <row r="333" spans="1:7" ht="12.75">
      <c r="A333" s="2"/>
      <c r="B333" s="2"/>
      <c r="C333" s="3" t="s">
        <v>23</v>
      </c>
      <c r="D333" s="8">
        <f>D335</f>
        <v>7080</v>
      </c>
      <c r="E333" s="8">
        <f>E335</f>
        <v>6460</v>
      </c>
      <c r="F333" s="8">
        <f>F335</f>
        <v>4391.28</v>
      </c>
      <c r="G333" s="48">
        <f t="shared" si="10"/>
        <v>67.9764705882353</v>
      </c>
    </row>
    <row r="334" spans="1:7" ht="12.75">
      <c r="A334" s="2"/>
      <c r="B334" s="2"/>
      <c r="C334" s="3" t="s">
        <v>8</v>
      </c>
      <c r="D334" s="8"/>
      <c r="E334" s="8"/>
      <c r="F334" s="8"/>
      <c r="G334" s="48"/>
    </row>
    <row r="335" spans="1:7" ht="12.75">
      <c r="A335" s="2"/>
      <c r="B335" s="2"/>
      <c r="C335" s="44" t="s">
        <v>43</v>
      </c>
      <c r="D335" s="45">
        <v>7080</v>
      </c>
      <c r="E335" s="45">
        <v>6460</v>
      </c>
      <c r="F335" s="45">
        <v>4391.28</v>
      </c>
      <c r="G335" s="48">
        <f t="shared" si="10"/>
        <v>67.9764705882353</v>
      </c>
    </row>
    <row r="336" spans="1:7" s="28" customFormat="1" ht="25.5">
      <c r="A336" s="26"/>
      <c r="B336" s="34">
        <v>85214</v>
      </c>
      <c r="C336" s="30" t="s">
        <v>71</v>
      </c>
      <c r="D336" s="35">
        <f>D337</f>
        <v>220700</v>
      </c>
      <c r="E336" s="35">
        <f>E337</f>
        <v>259180</v>
      </c>
      <c r="F336" s="35">
        <f>F337</f>
        <v>148943.97</v>
      </c>
      <c r="G336" s="48">
        <f aca="true" t="shared" si="11" ref="G336:G401">F336/E336%</f>
        <v>57.4673856007408</v>
      </c>
    </row>
    <row r="337" spans="1:7" ht="12.75">
      <c r="A337" s="2"/>
      <c r="B337" s="2"/>
      <c r="C337" s="3" t="s">
        <v>11</v>
      </c>
      <c r="D337" s="8">
        <f>D339+D340</f>
        <v>220700</v>
      </c>
      <c r="E337" s="8">
        <f>E339+E340</f>
        <v>259180</v>
      </c>
      <c r="F337" s="8">
        <f>F339+F340</f>
        <v>148943.97</v>
      </c>
      <c r="G337" s="48">
        <f t="shared" si="11"/>
        <v>57.4673856007408</v>
      </c>
    </row>
    <row r="338" spans="1:7" ht="12.75">
      <c r="A338" s="2"/>
      <c r="B338" s="2"/>
      <c r="C338" s="3" t="s">
        <v>8</v>
      </c>
      <c r="D338" s="8"/>
      <c r="E338" s="8"/>
      <c r="F338" s="8"/>
      <c r="G338" s="48"/>
    </row>
    <row r="339" spans="1:7" ht="12.75">
      <c r="A339" s="2"/>
      <c r="B339" s="2"/>
      <c r="C339" s="38" t="s">
        <v>72</v>
      </c>
      <c r="D339" s="39">
        <v>212700</v>
      </c>
      <c r="E339" s="39">
        <v>231133.85</v>
      </c>
      <c r="F339" s="39">
        <v>136195.72</v>
      </c>
      <c r="G339" s="48">
        <f t="shared" si="11"/>
        <v>58.92504278365112</v>
      </c>
    </row>
    <row r="340" spans="1:7" ht="25.5">
      <c r="A340" s="2"/>
      <c r="B340" s="2"/>
      <c r="C340" s="42" t="s">
        <v>62</v>
      </c>
      <c r="D340" s="43">
        <v>8000</v>
      </c>
      <c r="E340" s="43">
        <v>28046.15</v>
      </c>
      <c r="F340" s="43">
        <v>12748.25</v>
      </c>
      <c r="G340" s="48">
        <f t="shared" si="11"/>
        <v>45.45454545454545</v>
      </c>
    </row>
    <row r="341" spans="1:7" s="28" customFormat="1" ht="12.75">
      <c r="A341" s="26"/>
      <c r="B341" s="25">
        <v>85215</v>
      </c>
      <c r="C341" s="22" t="s">
        <v>73</v>
      </c>
      <c r="D341" s="23">
        <f>D342</f>
        <v>1000</v>
      </c>
      <c r="E341" s="23">
        <f>E342</f>
        <v>1000</v>
      </c>
      <c r="F341" s="23">
        <f>F342</f>
        <v>0</v>
      </c>
      <c r="G341" s="48">
        <f t="shared" si="11"/>
        <v>0</v>
      </c>
    </row>
    <row r="342" spans="1:7" ht="12.75">
      <c r="A342" s="2"/>
      <c r="B342" s="2"/>
      <c r="C342" s="3" t="s">
        <v>11</v>
      </c>
      <c r="D342" s="8">
        <f>D344</f>
        <v>1000</v>
      </c>
      <c r="E342" s="8">
        <f>E344</f>
        <v>1000</v>
      </c>
      <c r="F342" s="8">
        <f>F344</f>
        <v>0</v>
      </c>
      <c r="G342" s="48">
        <f t="shared" si="11"/>
        <v>0</v>
      </c>
    </row>
    <row r="343" spans="1:7" ht="12.75">
      <c r="A343" s="2"/>
      <c r="B343" s="2"/>
      <c r="C343" s="3" t="s">
        <v>8</v>
      </c>
      <c r="D343" s="8"/>
      <c r="E343" s="8"/>
      <c r="F343" s="8"/>
      <c r="G343" s="48"/>
    </row>
    <row r="344" spans="1:7" ht="12.75">
      <c r="A344" s="2"/>
      <c r="B344" s="2"/>
      <c r="C344" s="38" t="s">
        <v>72</v>
      </c>
      <c r="D344" s="39">
        <v>1000</v>
      </c>
      <c r="E344" s="39">
        <v>1000</v>
      </c>
      <c r="F344" s="39">
        <v>0</v>
      </c>
      <c r="G344" s="48">
        <f t="shared" si="11"/>
        <v>0</v>
      </c>
    </row>
    <row r="345" spans="1:7" s="24" customFormat="1" ht="12.75">
      <c r="A345" s="25"/>
      <c r="B345" s="25">
        <v>85216</v>
      </c>
      <c r="C345" s="22" t="s">
        <v>74</v>
      </c>
      <c r="D345" s="23">
        <f>D346</f>
        <v>33300</v>
      </c>
      <c r="E345" s="23">
        <f>E346</f>
        <v>34100</v>
      </c>
      <c r="F345" s="23">
        <f>F346</f>
        <v>22339.44</v>
      </c>
      <c r="G345" s="48">
        <f t="shared" si="11"/>
        <v>65.5115542521994</v>
      </c>
    </row>
    <row r="346" spans="1:7" ht="12.75">
      <c r="A346" s="2"/>
      <c r="B346" s="2"/>
      <c r="C346" s="3" t="s">
        <v>11</v>
      </c>
      <c r="D346" s="8">
        <f>D348</f>
        <v>33300</v>
      </c>
      <c r="E346" s="8">
        <f>E348</f>
        <v>34100</v>
      </c>
      <c r="F346" s="8">
        <f>F348</f>
        <v>22339.44</v>
      </c>
      <c r="G346" s="48">
        <f t="shared" si="11"/>
        <v>65.5115542521994</v>
      </c>
    </row>
    <row r="347" spans="1:7" ht="12.75">
      <c r="A347" s="2"/>
      <c r="B347" s="2"/>
      <c r="C347" s="3" t="s">
        <v>8</v>
      </c>
      <c r="D347" s="8"/>
      <c r="E347" s="8"/>
      <c r="F347" s="8"/>
      <c r="G347" s="48"/>
    </row>
    <row r="348" spans="1:7" ht="12.75">
      <c r="A348" s="2"/>
      <c r="B348" s="2"/>
      <c r="C348" s="38" t="s">
        <v>72</v>
      </c>
      <c r="D348" s="39">
        <v>33300</v>
      </c>
      <c r="E348" s="39">
        <v>34100</v>
      </c>
      <c r="F348" s="39">
        <v>22339.44</v>
      </c>
      <c r="G348" s="48">
        <f t="shared" si="11"/>
        <v>65.5115542521994</v>
      </c>
    </row>
    <row r="349" spans="1:7" s="28" customFormat="1" ht="12.75">
      <c r="A349" s="25"/>
      <c r="B349" s="25">
        <v>85219</v>
      </c>
      <c r="C349" s="22" t="s">
        <v>75</v>
      </c>
      <c r="D349" s="23">
        <f>D350</f>
        <v>391245</v>
      </c>
      <c r="E349" s="23">
        <f>E350</f>
        <v>636305</v>
      </c>
      <c r="F349" s="23">
        <f>F350</f>
        <v>292426.45</v>
      </c>
      <c r="G349" s="48">
        <f t="shared" si="11"/>
        <v>45.956962462969805</v>
      </c>
    </row>
    <row r="350" spans="1:7" ht="12.75">
      <c r="A350" s="2"/>
      <c r="B350" s="2"/>
      <c r="C350" s="3" t="s">
        <v>11</v>
      </c>
      <c r="D350" s="8">
        <f>D352+D356+D357</f>
        <v>391245</v>
      </c>
      <c r="E350" s="8">
        <f>E352+E356+E357</f>
        <v>636305</v>
      </c>
      <c r="F350" s="8">
        <f>F352+F356+F357</f>
        <v>292426.45</v>
      </c>
      <c r="G350" s="48">
        <f t="shared" si="11"/>
        <v>45.956962462969805</v>
      </c>
    </row>
    <row r="351" spans="1:7" ht="12.75">
      <c r="A351" s="2"/>
      <c r="B351" s="2"/>
      <c r="C351" s="3" t="s">
        <v>8</v>
      </c>
      <c r="D351" s="8"/>
      <c r="E351" s="8"/>
      <c r="F351" s="8"/>
      <c r="G351" s="48"/>
    </row>
    <row r="352" spans="1:7" ht="12.75">
      <c r="A352" s="2"/>
      <c r="B352" s="2"/>
      <c r="C352" s="3" t="s">
        <v>23</v>
      </c>
      <c r="D352" s="8">
        <f>D354+D355</f>
        <v>354255</v>
      </c>
      <c r="E352" s="8">
        <f>E354+E355</f>
        <v>393175</v>
      </c>
      <c r="F352" s="8">
        <f>F354+F355</f>
        <v>216647.21</v>
      </c>
      <c r="G352" s="48">
        <f t="shared" si="11"/>
        <v>55.10198003433585</v>
      </c>
    </row>
    <row r="353" spans="1:7" ht="12.75">
      <c r="A353" s="2"/>
      <c r="B353" s="2"/>
      <c r="C353" s="3" t="s">
        <v>8</v>
      </c>
      <c r="D353" s="8"/>
      <c r="E353" s="8"/>
      <c r="F353" s="8"/>
      <c r="G353" s="48"/>
    </row>
    <row r="354" spans="1:7" ht="12.75">
      <c r="A354" s="2"/>
      <c r="B354" s="2"/>
      <c r="C354" s="44" t="s">
        <v>43</v>
      </c>
      <c r="D354" s="45">
        <v>322800</v>
      </c>
      <c r="E354" s="45">
        <v>357100</v>
      </c>
      <c r="F354" s="45">
        <v>199724.58</v>
      </c>
      <c r="G354" s="48">
        <f t="shared" si="11"/>
        <v>55.92959395127415</v>
      </c>
    </row>
    <row r="355" spans="1:7" ht="12.75">
      <c r="A355" s="2"/>
      <c r="B355" s="2"/>
      <c r="C355" s="46" t="s">
        <v>15</v>
      </c>
      <c r="D355" s="47">
        <v>31455</v>
      </c>
      <c r="E355" s="47">
        <v>36075</v>
      </c>
      <c r="F355" s="47">
        <v>16922.63</v>
      </c>
      <c r="G355" s="48">
        <f t="shared" si="11"/>
        <v>46.90957726957727</v>
      </c>
    </row>
    <row r="356" spans="1:7" ht="12.75">
      <c r="A356" s="2"/>
      <c r="B356" s="2"/>
      <c r="C356" s="38" t="s">
        <v>30</v>
      </c>
      <c r="D356" s="39">
        <v>3500</v>
      </c>
      <c r="E356" s="39">
        <v>4070</v>
      </c>
      <c r="F356" s="39">
        <v>1733.2</v>
      </c>
      <c r="G356" s="48">
        <f t="shared" si="11"/>
        <v>42.584766584766584</v>
      </c>
    </row>
    <row r="357" spans="1:7" ht="25.5">
      <c r="A357" s="2"/>
      <c r="B357" s="2"/>
      <c r="C357" s="42" t="s">
        <v>77</v>
      </c>
      <c r="D357" s="43">
        <v>33490</v>
      </c>
      <c r="E357" s="43">
        <v>239060</v>
      </c>
      <c r="F357" s="43">
        <v>74046.04</v>
      </c>
      <c r="G357" s="48">
        <f t="shared" si="11"/>
        <v>30.973830837446666</v>
      </c>
    </row>
    <row r="358" spans="1:7" s="28" customFormat="1" ht="12.75">
      <c r="A358" s="25"/>
      <c r="B358" s="25">
        <v>85228</v>
      </c>
      <c r="C358" s="22" t="s">
        <v>76</v>
      </c>
      <c r="D358" s="23">
        <f>D359</f>
        <v>97000</v>
      </c>
      <c r="E358" s="23">
        <f>E359</f>
        <v>93600</v>
      </c>
      <c r="F358" s="23">
        <f>F359</f>
        <v>57328</v>
      </c>
      <c r="G358" s="48">
        <f t="shared" si="11"/>
        <v>61.24786324786325</v>
      </c>
    </row>
    <row r="359" spans="1:7" ht="12.75">
      <c r="A359" s="2"/>
      <c r="B359" s="2"/>
      <c r="C359" s="3" t="s">
        <v>11</v>
      </c>
      <c r="D359" s="8">
        <f>D361</f>
        <v>97000</v>
      </c>
      <c r="E359" s="8">
        <f>E361</f>
        <v>93600</v>
      </c>
      <c r="F359" s="8">
        <f>F361</f>
        <v>57328</v>
      </c>
      <c r="G359" s="48">
        <f t="shared" si="11"/>
        <v>61.24786324786325</v>
      </c>
    </row>
    <row r="360" spans="1:7" ht="12.75">
      <c r="A360" s="2"/>
      <c r="B360" s="2"/>
      <c r="C360" s="3" t="s">
        <v>8</v>
      </c>
      <c r="D360" s="8"/>
      <c r="E360" s="8"/>
      <c r="F360" s="8"/>
      <c r="G360" s="48"/>
    </row>
    <row r="361" spans="1:7" ht="12.75">
      <c r="A361" s="2"/>
      <c r="B361" s="2"/>
      <c r="C361" s="40" t="s">
        <v>12</v>
      </c>
      <c r="D361" s="41">
        <v>97000</v>
      </c>
      <c r="E361" s="41">
        <v>93600</v>
      </c>
      <c r="F361" s="41">
        <v>57328</v>
      </c>
      <c r="G361" s="48">
        <f t="shared" si="11"/>
        <v>61.24786324786325</v>
      </c>
    </row>
    <row r="362" spans="1:7" s="6" customFormat="1" ht="12.75">
      <c r="A362" s="55"/>
      <c r="B362" s="55">
        <v>85278</v>
      </c>
      <c r="C362" s="56" t="s">
        <v>109</v>
      </c>
      <c r="D362" s="57">
        <f>D363</f>
        <v>0</v>
      </c>
      <c r="E362" s="57">
        <f>E363</f>
        <v>3000</v>
      </c>
      <c r="F362" s="57">
        <f>F363</f>
        <v>1000</v>
      </c>
      <c r="G362" s="48">
        <f t="shared" si="11"/>
        <v>33.333333333333336</v>
      </c>
    </row>
    <row r="363" spans="1:7" s="6" customFormat="1" ht="12.75">
      <c r="A363" s="55"/>
      <c r="B363" s="55"/>
      <c r="C363" s="3" t="s">
        <v>11</v>
      </c>
      <c r="D363" s="60">
        <f>D365</f>
        <v>0</v>
      </c>
      <c r="E363" s="60">
        <f>E365</f>
        <v>3000</v>
      </c>
      <c r="F363" s="60">
        <f>F365</f>
        <v>1000</v>
      </c>
      <c r="G363" s="48"/>
    </row>
    <row r="364" spans="1:7" s="6" customFormat="1" ht="12.75">
      <c r="A364" s="55"/>
      <c r="B364" s="55"/>
      <c r="C364" s="3" t="s">
        <v>8</v>
      </c>
      <c r="D364" s="57"/>
      <c r="E364" s="57"/>
      <c r="F364" s="57"/>
      <c r="G364" s="48"/>
    </row>
    <row r="365" spans="1:7" ht="12.75">
      <c r="A365" s="2"/>
      <c r="B365" s="2"/>
      <c r="C365" s="38" t="s">
        <v>72</v>
      </c>
      <c r="D365" s="39">
        <v>0</v>
      </c>
      <c r="E365" s="39">
        <v>3000</v>
      </c>
      <c r="F365" s="39">
        <v>1000</v>
      </c>
      <c r="G365" s="48">
        <f t="shared" si="11"/>
        <v>33.333333333333336</v>
      </c>
    </row>
    <row r="366" spans="1:7" s="28" customFormat="1" ht="12.75">
      <c r="A366" s="26"/>
      <c r="B366" s="25">
        <v>85295</v>
      </c>
      <c r="C366" s="22" t="s">
        <v>14</v>
      </c>
      <c r="D366" s="23">
        <f>D367+D374</f>
        <v>189802.85</v>
      </c>
      <c r="E366" s="23">
        <f>E367+E374</f>
        <v>410302.85</v>
      </c>
      <c r="F366" s="23">
        <f>F367+F374</f>
        <v>241082.65000000002</v>
      </c>
      <c r="G366" s="48">
        <f t="shared" si="11"/>
        <v>58.75724480100493</v>
      </c>
    </row>
    <row r="367" spans="1:7" ht="12.75">
      <c r="A367" s="2"/>
      <c r="B367" s="2"/>
      <c r="C367" s="3" t="s">
        <v>11</v>
      </c>
      <c r="D367" s="8">
        <f>D369+D372+D373</f>
        <v>189802.85</v>
      </c>
      <c r="E367" s="8">
        <f>E369+E372+E373</f>
        <v>404602.85</v>
      </c>
      <c r="F367" s="8">
        <f>F369+F372+F373</f>
        <v>241082.65000000002</v>
      </c>
      <c r="G367" s="48">
        <f t="shared" si="11"/>
        <v>59.58501033791532</v>
      </c>
    </row>
    <row r="368" spans="1:7" ht="12.75">
      <c r="A368" s="2"/>
      <c r="B368" s="2"/>
      <c r="C368" s="3" t="s">
        <v>8</v>
      </c>
      <c r="D368" s="8"/>
      <c r="E368" s="8"/>
      <c r="F368" s="8"/>
      <c r="G368" s="48"/>
    </row>
    <row r="369" spans="1:7" ht="12.75">
      <c r="A369" s="2"/>
      <c r="B369" s="2"/>
      <c r="C369" s="3" t="s">
        <v>23</v>
      </c>
      <c r="D369" s="8">
        <f>D371</f>
        <v>25000</v>
      </c>
      <c r="E369" s="8">
        <f>E371</f>
        <v>35000</v>
      </c>
      <c r="F369" s="8">
        <f>F371</f>
        <v>15977.61</v>
      </c>
      <c r="G369" s="48">
        <f t="shared" si="11"/>
        <v>45.65031428571429</v>
      </c>
    </row>
    <row r="370" spans="1:7" ht="12.75">
      <c r="A370" s="2"/>
      <c r="B370" s="2"/>
      <c r="C370" s="3" t="s">
        <v>8</v>
      </c>
      <c r="D370" s="8"/>
      <c r="E370" s="8"/>
      <c r="F370" s="8"/>
      <c r="G370" s="48"/>
    </row>
    <row r="371" spans="1:7" ht="12.75">
      <c r="A371" s="2"/>
      <c r="B371" s="2"/>
      <c r="C371" s="46" t="s">
        <v>15</v>
      </c>
      <c r="D371" s="47">
        <v>25000</v>
      </c>
      <c r="E371" s="47">
        <v>35000</v>
      </c>
      <c r="F371" s="47">
        <v>15977.61</v>
      </c>
      <c r="G371" s="48">
        <f t="shared" si="11"/>
        <v>45.65031428571429</v>
      </c>
    </row>
    <row r="372" spans="1:7" ht="12.75">
      <c r="A372" s="2"/>
      <c r="B372" s="2"/>
      <c r="C372" s="38" t="s">
        <v>30</v>
      </c>
      <c r="D372" s="39">
        <v>85000</v>
      </c>
      <c r="E372" s="39">
        <v>289800</v>
      </c>
      <c r="F372" s="39">
        <v>180217.54</v>
      </c>
      <c r="G372" s="48">
        <f t="shared" si="11"/>
        <v>62.1868668046929</v>
      </c>
    </row>
    <row r="373" spans="1:7" ht="25.5">
      <c r="A373" s="2"/>
      <c r="B373" s="2"/>
      <c r="C373" s="42" t="s">
        <v>77</v>
      </c>
      <c r="D373" s="43">
        <v>79802.85</v>
      </c>
      <c r="E373" s="43">
        <v>79802.85</v>
      </c>
      <c r="F373" s="43">
        <v>44887.5</v>
      </c>
      <c r="G373" s="48">
        <f t="shared" si="11"/>
        <v>56.24799114317346</v>
      </c>
    </row>
    <row r="374" spans="1:7" ht="12.75">
      <c r="A374" s="2"/>
      <c r="B374" s="2"/>
      <c r="C374" s="3" t="s">
        <v>44</v>
      </c>
      <c r="D374" s="58">
        <f>D376</f>
        <v>0</v>
      </c>
      <c r="E374" s="58">
        <f>E376</f>
        <v>5700</v>
      </c>
      <c r="F374" s="58">
        <f>F376</f>
        <v>0</v>
      </c>
      <c r="G374" s="48">
        <f t="shared" si="11"/>
        <v>0</v>
      </c>
    </row>
    <row r="375" spans="1:7" ht="12.75">
      <c r="A375" s="2"/>
      <c r="B375" s="2"/>
      <c r="C375" s="3" t="s">
        <v>8</v>
      </c>
      <c r="D375" s="58"/>
      <c r="E375" s="58"/>
      <c r="F375" s="58"/>
      <c r="G375" s="48"/>
    </row>
    <row r="376" spans="1:7" ht="12.75">
      <c r="A376" s="2"/>
      <c r="B376" s="2"/>
      <c r="C376" s="3" t="s">
        <v>107</v>
      </c>
      <c r="D376" s="58">
        <v>0</v>
      </c>
      <c r="E376" s="58">
        <v>5700</v>
      </c>
      <c r="F376" s="58">
        <v>0</v>
      </c>
      <c r="G376" s="48">
        <f t="shared" si="11"/>
        <v>0</v>
      </c>
    </row>
    <row r="377" spans="1:7" ht="12.75">
      <c r="A377" s="12">
        <v>854</v>
      </c>
      <c r="B377" s="12"/>
      <c r="C377" s="10" t="s">
        <v>79</v>
      </c>
      <c r="D377" s="11">
        <f>D378+D386+D390+D395</f>
        <v>277835</v>
      </c>
      <c r="E377" s="11">
        <f>E378+E386+E390+E395</f>
        <v>435897.12</v>
      </c>
      <c r="F377" s="11">
        <f>F378+F386+F390+F395</f>
        <v>348793.79</v>
      </c>
      <c r="G377" s="48">
        <f t="shared" si="11"/>
        <v>80.01745687147462</v>
      </c>
    </row>
    <row r="378" spans="1:7" s="28" customFormat="1" ht="12.75">
      <c r="A378" s="25"/>
      <c r="B378" s="25">
        <v>85401</v>
      </c>
      <c r="C378" s="22" t="s">
        <v>78</v>
      </c>
      <c r="D378" s="23">
        <f>D379</f>
        <v>168968</v>
      </c>
      <c r="E378" s="23">
        <f>E379</f>
        <v>168968</v>
      </c>
      <c r="F378" s="23">
        <f>F379</f>
        <v>90639.26999999999</v>
      </c>
      <c r="G378" s="48">
        <f t="shared" si="11"/>
        <v>53.642861370200265</v>
      </c>
    </row>
    <row r="379" spans="1:7" ht="12.75">
      <c r="A379" s="2"/>
      <c r="B379" s="2"/>
      <c r="C379" s="3" t="s">
        <v>11</v>
      </c>
      <c r="D379" s="8">
        <f>D381+D385</f>
        <v>168968</v>
      </c>
      <c r="E379" s="8">
        <f>E381+E385</f>
        <v>168968</v>
      </c>
      <c r="F379" s="8">
        <f>F381+F385</f>
        <v>90639.26999999999</v>
      </c>
      <c r="G379" s="48">
        <f t="shared" si="11"/>
        <v>53.642861370200265</v>
      </c>
    </row>
    <row r="380" spans="1:7" ht="12.75">
      <c r="A380" s="2"/>
      <c r="B380" s="2"/>
      <c r="C380" s="3" t="s">
        <v>8</v>
      </c>
      <c r="D380" s="8"/>
      <c r="E380" s="8"/>
      <c r="F380" s="8"/>
      <c r="G380" s="48"/>
    </row>
    <row r="381" spans="1:7" ht="12.75">
      <c r="A381" s="2"/>
      <c r="B381" s="2"/>
      <c r="C381" s="3" t="s">
        <v>23</v>
      </c>
      <c r="D381" s="8">
        <f>D383+D384</f>
        <v>156906</v>
      </c>
      <c r="E381" s="8">
        <f>E383+E384</f>
        <v>156906</v>
      </c>
      <c r="F381" s="8">
        <f>F383+F384</f>
        <v>85187.76999999999</v>
      </c>
      <c r="G381" s="48">
        <f t="shared" si="11"/>
        <v>54.29223229194549</v>
      </c>
    </row>
    <row r="382" spans="1:7" ht="12.75">
      <c r="A382" s="2"/>
      <c r="B382" s="2"/>
      <c r="C382" s="3" t="s">
        <v>8</v>
      </c>
      <c r="D382" s="8"/>
      <c r="E382" s="8"/>
      <c r="F382" s="8"/>
      <c r="G382" s="48"/>
    </row>
    <row r="383" spans="1:7" ht="12.75">
      <c r="A383" s="2"/>
      <c r="B383" s="2"/>
      <c r="C383" s="44" t="s">
        <v>43</v>
      </c>
      <c r="D383" s="45">
        <v>139500</v>
      </c>
      <c r="E383" s="45">
        <v>138271.19</v>
      </c>
      <c r="F383" s="45">
        <v>77671.95</v>
      </c>
      <c r="G383" s="48">
        <f t="shared" si="11"/>
        <v>56.17363241033797</v>
      </c>
    </row>
    <row r="384" spans="1:7" ht="12.75">
      <c r="A384" s="2"/>
      <c r="B384" s="2"/>
      <c r="C384" s="46" t="s">
        <v>15</v>
      </c>
      <c r="D384" s="47">
        <v>17406</v>
      </c>
      <c r="E384" s="47">
        <v>18634.81</v>
      </c>
      <c r="F384" s="47">
        <v>7515.82</v>
      </c>
      <c r="G384" s="48">
        <f t="shared" si="11"/>
        <v>40.33215256823117</v>
      </c>
    </row>
    <row r="385" spans="1:7" ht="12.75">
      <c r="A385" s="2"/>
      <c r="B385" s="2"/>
      <c r="C385" s="38" t="s">
        <v>30</v>
      </c>
      <c r="D385" s="39">
        <v>12062</v>
      </c>
      <c r="E385" s="39">
        <v>12062</v>
      </c>
      <c r="F385" s="39">
        <v>5451.5</v>
      </c>
      <c r="G385" s="48">
        <f t="shared" si="11"/>
        <v>45.195655778477864</v>
      </c>
    </row>
    <row r="386" spans="1:7" s="6" customFormat="1" ht="12.75">
      <c r="A386" s="55"/>
      <c r="B386" s="55">
        <v>85415</v>
      </c>
      <c r="C386" s="66" t="s">
        <v>121</v>
      </c>
      <c r="D386" s="57">
        <f>D387</f>
        <v>0</v>
      </c>
      <c r="E386" s="57">
        <f>E387</f>
        <v>158057.5</v>
      </c>
      <c r="F386" s="57">
        <f>F387</f>
        <v>150659.2</v>
      </c>
      <c r="G386" s="48">
        <f t="shared" si="11"/>
        <v>95.31923508849628</v>
      </c>
    </row>
    <row r="387" spans="1:7" ht="12.75">
      <c r="A387" s="2"/>
      <c r="B387" s="2"/>
      <c r="C387" s="3" t="s">
        <v>11</v>
      </c>
      <c r="D387" s="58">
        <f>D389</f>
        <v>0</v>
      </c>
      <c r="E387" s="58">
        <f>E389</f>
        <v>158057.5</v>
      </c>
      <c r="F387" s="58">
        <f>F389</f>
        <v>150659.2</v>
      </c>
      <c r="G387" s="48">
        <f t="shared" si="11"/>
        <v>95.31923508849628</v>
      </c>
    </row>
    <row r="388" spans="1:7" ht="12.75">
      <c r="A388" s="2"/>
      <c r="B388" s="2"/>
      <c r="C388" s="3" t="s">
        <v>8</v>
      </c>
      <c r="D388" s="58"/>
      <c r="E388" s="58"/>
      <c r="F388" s="58"/>
      <c r="G388" s="48"/>
    </row>
    <row r="389" spans="1:7" ht="12.75">
      <c r="A389" s="2"/>
      <c r="B389" s="2"/>
      <c r="C389" s="38" t="s">
        <v>72</v>
      </c>
      <c r="D389" s="39">
        <v>0</v>
      </c>
      <c r="E389" s="39">
        <v>158057.5</v>
      </c>
      <c r="F389" s="39">
        <v>150659.2</v>
      </c>
      <c r="G389" s="48">
        <f t="shared" si="11"/>
        <v>95.31923508849628</v>
      </c>
    </row>
    <row r="390" spans="1:7" s="28" customFormat="1" ht="12.75">
      <c r="A390" s="25"/>
      <c r="B390" s="25">
        <v>85446</v>
      </c>
      <c r="C390" s="22" t="s">
        <v>61</v>
      </c>
      <c r="D390" s="23">
        <f>D391</f>
        <v>900</v>
      </c>
      <c r="E390" s="23">
        <f>E391</f>
        <v>900</v>
      </c>
      <c r="F390" s="23">
        <f>F391</f>
        <v>0</v>
      </c>
      <c r="G390" s="48">
        <f t="shared" si="11"/>
        <v>0</v>
      </c>
    </row>
    <row r="391" spans="1:7" ht="12.75">
      <c r="A391" s="2"/>
      <c r="B391" s="2"/>
      <c r="C391" s="3" t="s">
        <v>11</v>
      </c>
      <c r="D391" s="8">
        <f>D393</f>
        <v>900</v>
      </c>
      <c r="E391" s="8">
        <f>E393</f>
        <v>900</v>
      </c>
      <c r="F391" s="8">
        <f>F393</f>
        <v>0</v>
      </c>
      <c r="G391" s="48">
        <f t="shared" si="11"/>
        <v>0</v>
      </c>
    </row>
    <row r="392" spans="1:7" ht="12.75">
      <c r="A392" s="2"/>
      <c r="B392" s="2"/>
      <c r="C392" s="3" t="s">
        <v>8</v>
      </c>
      <c r="D392" s="8"/>
      <c r="E392" s="8"/>
      <c r="F392" s="8"/>
      <c r="G392" s="48"/>
    </row>
    <row r="393" spans="1:7" ht="12.75">
      <c r="A393" s="2"/>
      <c r="B393" s="2"/>
      <c r="C393" s="3" t="s">
        <v>23</v>
      </c>
      <c r="D393" s="8">
        <f>D394</f>
        <v>900</v>
      </c>
      <c r="E393" s="8">
        <f>E394</f>
        <v>900</v>
      </c>
      <c r="F393" s="8">
        <f>F394</f>
        <v>0</v>
      </c>
      <c r="G393" s="48">
        <f t="shared" si="11"/>
        <v>0</v>
      </c>
    </row>
    <row r="394" spans="1:7" ht="12.75">
      <c r="A394" s="2"/>
      <c r="B394" s="2"/>
      <c r="C394" s="46" t="s">
        <v>15</v>
      </c>
      <c r="D394" s="47">
        <v>900</v>
      </c>
      <c r="E394" s="47">
        <v>900</v>
      </c>
      <c r="F394" s="47">
        <v>0</v>
      </c>
      <c r="G394" s="48">
        <f t="shared" si="11"/>
        <v>0</v>
      </c>
    </row>
    <row r="395" spans="1:7" s="28" customFormat="1" ht="12.75">
      <c r="A395" s="25"/>
      <c r="B395" s="25">
        <v>85495</v>
      </c>
      <c r="C395" s="22" t="s">
        <v>14</v>
      </c>
      <c r="D395" s="23">
        <f>D396</f>
        <v>107967</v>
      </c>
      <c r="E395" s="23">
        <f>E396</f>
        <v>107971.62</v>
      </c>
      <c r="F395" s="23">
        <f>F396</f>
        <v>107495.31999999999</v>
      </c>
      <c r="G395" s="48">
        <f t="shared" si="11"/>
        <v>99.55886556115395</v>
      </c>
    </row>
    <row r="396" spans="1:7" ht="12.75">
      <c r="A396" s="2"/>
      <c r="B396" s="2"/>
      <c r="C396" s="3" t="s">
        <v>11</v>
      </c>
      <c r="D396" s="8">
        <f>D398+D399</f>
        <v>107967</v>
      </c>
      <c r="E396" s="8">
        <f>E398+E399</f>
        <v>107971.62</v>
      </c>
      <c r="F396" s="8">
        <f>F398+F399</f>
        <v>107495.31999999999</v>
      </c>
      <c r="G396" s="48">
        <f t="shared" si="11"/>
        <v>99.55886556115395</v>
      </c>
    </row>
    <row r="397" spans="1:7" ht="12.75">
      <c r="A397" s="2"/>
      <c r="B397" s="2"/>
      <c r="C397" s="3" t="s">
        <v>8</v>
      </c>
      <c r="D397" s="8"/>
      <c r="E397" s="8"/>
      <c r="F397" s="8"/>
      <c r="G397" s="48"/>
    </row>
    <row r="398" spans="1:7" ht="25.5">
      <c r="A398" s="2"/>
      <c r="B398" s="2"/>
      <c r="C398" s="42" t="s">
        <v>80</v>
      </c>
      <c r="D398" s="43">
        <v>107967</v>
      </c>
      <c r="E398" s="43">
        <v>107967</v>
      </c>
      <c r="F398" s="43">
        <v>107490.7</v>
      </c>
      <c r="G398" s="48">
        <f t="shared" si="11"/>
        <v>99.55884668463511</v>
      </c>
    </row>
    <row r="399" spans="1:7" ht="12.75">
      <c r="A399" s="2"/>
      <c r="B399" s="2"/>
      <c r="C399" s="40" t="s">
        <v>57</v>
      </c>
      <c r="D399" s="40">
        <v>0</v>
      </c>
      <c r="E399" s="40">
        <v>4.62</v>
      </c>
      <c r="F399" s="40">
        <v>4.62</v>
      </c>
      <c r="G399" s="48">
        <f t="shared" si="11"/>
        <v>100</v>
      </c>
    </row>
    <row r="400" spans="1:7" ht="12.75">
      <c r="A400" s="12">
        <v>900</v>
      </c>
      <c r="B400" s="12"/>
      <c r="C400" s="10" t="s">
        <v>81</v>
      </c>
      <c r="D400" s="11">
        <f>D401+D405+D412+D417+D422+D430</f>
        <v>457897</v>
      </c>
      <c r="E400" s="11">
        <f>E401+E405+E412+E417+E422+E430</f>
        <v>600823.2</v>
      </c>
      <c r="F400" s="11">
        <f>F401+F405+F412+F417+F422+F430</f>
        <v>376673.08</v>
      </c>
      <c r="G400" s="48">
        <f t="shared" si="11"/>
        <v>62.69283210102407</v>
      </c>
    </row>
    <row r="401" spans="1:7" s="28" customFormat="1" ht="12.75">
      <c r="A401" s="26"/>
      <c r="B401" s="25">
        <v>90001</v>
      </c>
      <c r="C401" s="22" t="s">
        <v>82</v>
      </c>
      <c r="D401" s="23">
        <f>D402</f>
        <v>161500</v>
      </c>
      <c r="E401" s="23">
        <f>E402</f>
        <v>161500</v>
      </c>
      <c r="F401" s="23">
        <f>F402</f>
        <v>76050</v>
      </c>
      <c r="G401" s="48">
        <f t="shared" si="11"/>
        <v>47.089783281733745</v>
      </c>
    </row>
    <row r="402" spans="1:7" ht="12.75">
      <c r="A402" s="2"/>
      <c r="B402" s="2"/>
      <c r="C402" s="3" t="s">
        <v>11</v>
      </c>
      <c r="D402" s="8">
        <f>D404</f>
        <v>161500</v>
      </c>
      <c r="E402" s="8">
        <f>E404</f>
        <v>161500</v>
      </c>
      <c r="F402" s="8">
        <f>F404</f>
        <v>76050</v>
      </c>
      <c r="G402" s="48">
        <f aca="true" t="shared" si="12" ref="G402:G465">F402/E402%</f>
        <v>47.089783281733745</v>
      </c>
    </row>
    <row r="403" spans="1:7" ht="12.75">
      <c r="A403" s="2"/>
      <c r="B403" s="2"/>
      <c r="C403" s="3" t="s">
        <v>8</v>
      </c>
      <c r="D403" s="8"/>
      <c r="E403" s="8"/>
      <c r="F403" s="8"/>
      <c r="G403" s="48"/>
    </row>
    <row r="404" spans="1:7" ht="12.75">
      <c r="A404" s="2"/>
      <c r="B404" s="2"/>
      <c r="C404" s="40" t="s">
        <v>12</v>
      </c>
      <c r="D404" s="41">
        <v>161500</v>
      </c>
      <c r="E404" s="41">
        <v>161500</v>
      </c>
      <c r="F404" s="41">
        <v>76050</v>
      </c>
      <c r="G404" s="48">
        <f t="shared" si="12"/>
        <v>47.089783281733745</v>
      </c>
    </row>
    <row r="405" spans="1:7" s="28" customFormat="1" ht="12.75">
      <c r="A405" s="25"/>
      <c r="B405" s="25">
        <v>90002</v>
      </c>
      <c r="C405" s="22" t="s">
        <v>83</v>
      </c>
      <c r="D405" s="23">
        <f>D406+D409</f>
        <v>116397</v>
      </c>
      <c r="E405" s="23">
        <f>E406+E409</f>
        <v>120097</v>
      </c>
      <c r="F405" s="23">
        <f>F406+F409</f>
        <v>39395.08</v>
      </c>
      <c r="G405" s="48">
        <f t="shared" si="12"/>
        <v>32.802717803109154</v>
      </c>
    </row>
    <row r="406" spans="1:7" ht="12.75">
      <c r="A406" s="2"/>
      <c r="B406" s="2"/>
      <c r="C406" s="3" t="s">
        <v>11</v>
      </c>
      <c r="D406" s="8">
        <f>D408</f>
        <v>116397</v>
      </c>
      <c r="E406" s="8">
        <f>E408</f>
        <v>116397</v>
      </c>
      <c r="F406" s="8">
        <f>F408</f>
        <v>35695.08</v>
      </c>
      <c r="G406" s="48">
        <f t="shared" si="12"/>
        <v>30.666666666666668</v>
      </c>
    </row>
    <row r="407" spans="1:7" ht="12.75">
      <c r="A407" s="2"/>
      <c r="B407" s="2"/>
      <c r="C407" s="3" t="s">
        <v>8</v>
      </c>
      <c r="D407" s="8"/>
      <c r="E407" s="8"/>
      <c r="F407" s="8"/>
      <c r="G407" s="48"/>
    </row>
    <row r="408" spans="1:7" ht="12.75">
      <c r="A408" s="2"/>
      <c r="B408" s="2"/>
      <c r="C408" s="40" t="s">
        <v>12</v>
      </c>
      <c r="D408" s="41">
        <v>116397</v>
      </c>
      <c r="E408" s="41">
        <v>116397</v>
      </c>
      <c r="F408" s="41">
        <v>35695.08</v>
      </c>
      <c r="G408" s="48">
        <f t="shared" si="12"/>
        <v>30.666666666666668</v>
      </c>
    </row>
    <row r="409" spans="1:7" ht="12.75">
      <c r="A409" s="2"/>
      <c r="B409" s="2"/>
      <c r="C409" s="3" t="s">
        <v>44</v>
      </c>
      <c r="D409" s="58">
        <f>D411</f>
        <v>0</v>
      </c>
      <c r="E409" s="58">
        <f>E411</f>
        <v>3700</v>
      </c>
      <c r="F409" s="58">
        <f>F411</f>
        <v>3700</v>
      </c>
      <c r="G409" s="48">
        <f t="shared" si="12"/>
        <v>100</v>
      </c>
    </row>
    <row r="410" spans="1:7" ht="12.75">
      <c r="A410" s="2"/>
      <c r="B410" s="2"/>
      <c r="C410" s="3" t="s">
        <v>8</v>
      </c>
      <c r="D410" s="58"/>
      <c r="E410" s="58"/>
      <c r="F410" s="58"/>
      <c r="G410" s="48"/>
    </row>
    <row r="411" spans="1:7" ht="12.75">
      <c r="A411" s="2"/>
      <c r="B411" s="2"/>
      <c r="C411" s="3" t="s">
        <v>107</v>
      </c>
      <c r="D411" s="58">
        <v>0</v>
      </c>
      <c r="E411" s="58">
        <v>3700</v>
      </c>
      <c r="F411" s="58">
        <v>3700</v>
      </c>
      <c r="G411" s="48">
        <f t="shared" si="12"/>
        <v>100</v>
      </c>
    </row>
    <row r="412" spans="1:7" s="28" customFormat="1" ht="12.75">
      <c r="A412" s="25"/>
      <c r="B412" s="25">
        <v>90003</v>
      </c>
      <c r="C412" s="22" t="s">
        <v>84</v>
      </c>
      <c r="D412" s="23">
        <f>D413</f>
        <v>8000</v>
      </c>
      <c r="E412" s="23">
        <f>E413</f>
        <v>8000</v>
      </c>
      <c r="F412" s="23">
        <f>F413</f>
        <v>5321.07</v>
      </c>
      <c r="G412" s="48">
        <f t="shared" si="12"/>
        <v>66.513375</v>
      </c>
    </row>
    <row r="413" spans="1:7" ht="12.75">
      <c r="A413" s="2"/>
      <c r="B413" s="2"/>
      <c r="C413" s="3" t="s">
        <v>11</v>
      </c>
      <c r="D413" s="8">
        <f>D415</f>
        <v>8000</v>
      </c>
      <c r="E413" s="8">
        <f>E415</f>
        <v>8000</v>
      </c>
      <c r="F413" s="8">
        <f>F415</f>
        <v>5321.07</v>
      </c>
      <c r="G413" s="48">
        <f t="shared" si="12"/>
        <v>66.513375</v>
      </c>
    </row>
    <row r="414" spans="1:7" ht="12.75">
      <c r="A414" s="2"/>
      <c r="B414" s="2"/>
      <c r="C414" s="3" t="s">
        <v>8</v>
      </c>
      <c r="D414" s="8"/>
      <c r="E414" s="8"/>
      <c r="F414" s="8"/>
      <c r="G414" s="48"/>
    </row>
    <row r="415" spans="1:7" ht="12.75">
      <c r="A415" s="2"/>
      <c r="B415" s="2"/>
      <c r="C415" s="3" t="s">
        <v>23</v>
      </c>
      <c r="D415" s="8">
        <f>D416</f>
        <v>8000</v>
      </c>
      <c r="E415" s="8">
        <f>E416</f>
        <v>8000</v>
      </c>
      <c r="F415" s="8">
        <f>F416</f>
        <v>5321.07</v>
      </c>
      <c r="G415" s="48">
        <f t="shared" si="12"/>
        <v>66.513375</v>
      </c>
    </row>
    <row r="416" spans="1:7" ht="12.75">
      <c r="A416" s="2"/>
      <c r="B416" s="2"/>
      <c r="C416" s="46" t="s">
        <v>15</v>
      </c>
      <c r="D416" s="47">
        <v>8000</v>
      </c>
      <c r="E416" s="47">
        <v>8000</v>
      </c>
      <c r="F416" s="47">
        <v>5321.07</v>
      </c>
      <c r="G416" s="48">
        <f t="shared" si="12"/>
        <v>66.513375</v>
      </c>
    </row>
    <row r="417" spans="1:7" s="28" customFormat="1" ht="12.75">
      <c r="A417" s="25"/>
      <c r="B417" s="25">
        <v>90004</v>
      </c>
      <c r="C417" s="22" t="s">
        <v>85</v>
      </c>
      <c r="D417" s="23">
        <f>D418</f>
        <v>2000</v>
      </c>
      <c r="E417" s="23">
        <f>E418</f>
        <v>2000</v>
      </c>
      <c r="F417" s="23">
        <f>F418</f>
        <v>80</v>
      </c>
      <c r="G417" s="48">
        <f t="shared" si="12"/>
        <v>4</v>
      </c>
    </row>
    <row r="418" spans="1:7" ht="12.75">
      <c r="A418" s="2"/>
      <c r="B418" s="2"/>
      <c r="C418" s="3" t="s">
        <v>11</v>
      </c>
      <c r="D418" s="8">
        <f>D420</f>
        <v>2000</v>
      </c>
      <c r="E418" s="8">
        <f>E420</f>
        <v>2000</v>
      </c>
      <c r="F418" s="8">
        <f>F420</f>
        <v>80</v>
      </c>
      <c r="G418" s="48">
        <f t="shared" si="12"/>
        <v>4</v>
      </c>
    </row>
    <row r="419" spans="1:7" ht="12.75">
      <c r="A419" s="2"/>
      <c r="B419" s="2"/>
      <c r="C419" s="3" t="s">
        <v>8</v>
      </c>
      <c r="D419" s="8"/>
      <c r="E419" s="8"/>
      <c r="F419" s="8"/>
      <c r="G419" s="48"/>
    </row>
    <row r="420" spans="1:7" ht="12.75">
      <c r="A420" s="2"/>
      <c r="B420" s="2"/>
      <c r="C420" s="3" t="s">
        <v>23</v>
      </c>
      <c r="D420" s="8">
        <f>D421</f>
        <v>2000</v>
      </c>
      <c r="E420" s="8">
        <f>E421</f>
        <v>2000</v>
      </c>
      <c r="F420" s="8">
        <f>F421</f>
        <v>80</v>
      </c>
      <c r="G420" s="48">
        <f t="shared" si="12"/>
        <v>4</v>
      </c>
    </row>
    <row r="421" spans="1:7" ht="12.75">
      <c r="A421" s="2"/>
      <c r="B421" s="2"/>
      <c r="C421" s="46" t="s">
        <v>15</v>
      </c>
      <c r="D421" s="47">
        <v>2000</v>
      </c>
      <c r="E421" s="47">
        <v>2000</v>
      </c>
      <c r="F421" s="47">
        <v>80</v>
      </c>
      <c r="G421" s="48">
        <f t="shared" si="12"/>
        <v>4</v>
      </c>
    </row>
    <row r="422" spans="1:7" s="28" customFormat="1" ht="12.75">
      <c r="A422" s="25"/>
      <c r="B422" s="25">
        <v>90015</v>
      </c>
      <c r="C422" s="22" t="s">
        <v>86</v>
      </c>
      <c r="D422" s="23">
        <f>D423+D427</f>
        <v>170000</v>
      </c>
      <c r="E422" s="23">
        <f>E423+E427</f>
        <v>289463.46</v>
      </c>
      <c r="F422" s="23">
        <f>F423+F427</f>
        <v>253537.13</v>
      </c>
      <c r="G422" s="48">
        <f t="shared" si="12"/>
        <v>87.58864763103432</v>
      </c>
    </row>
    <row r="423" spans="1:7" ht="12.75">
      <c r="A423" s="2"/>
      <c r="B423" s="2"/>
      <c r="C423" s="3" t="s">
        <v>11</v>
      </c>
      <c r="D423" s="8">
        <f>D425</f>
        <v>170000</v>
      </c>
      <c r="E423" s="8">
        <f>E425</f>
        <v>170000</v>
      </c>
      <c r="F423" s="8">
        <f>F425</f>
        <v>142054.7</v>
      </c>
      <c r="G423" s="48">
        <f t="shared" si="12"/>
        <v>83.56158823529412</v>
      </c>
    </row>
    <row r="424" spans="1:7" ht="12.75">
      <c r="A424" s="2"/>
      <c r="B424" s="2"/>
      <c r="C424" s="3" t="s">
        <v>8</v>
      </c>
      <c r="D424" s="8"/>
      <c r="E424" s="8"/>
      <c r="F424" s="8"/>
      <c r="G424" s="48"/>
    </row>
    <row r="425" spans="1:7" ht="12.75">
      <c r="A425" s="2"/>
      <c r="B425" s="2"/>
      <c r="C425" s="3" t="s">
        <v>23</v>
      </c>
      <c r="D425" s="8">
        <f>D426</f>
        <v>170000</v>
      </c>
      <c r="E425" s="8">
        <f>E426</f>
        <v>170000</v>
      </c>
      <c r="F425" s="8">
        <f>F426</f>
        <v>142054.7</v>
      </c>
      <c r="G425" s="48">
        <f t="shared" si="12"/>
        <v>83.56158823529412</v>
      </c>
    </row>
    <row r="426" spans="1:7" ht="12.75">
      <c r="A426" s="2"/>
      <c r="B426" s="2"/>
      <c r="C426" s="46" t="s">
        <v>15</v>
      </c>
      <c r="D426" s="47">
        <v>170000</v>
      </c>
      <c r="E426" s="47">
        <v>170000</v>
      </c>
      <c r="F426" s="47">
        <v>142054.7</v>
      </c>
      <c r="G426" s="48">
        <f t="shared" si="12"/>
        <v>83.56158823529412</v>
      </c>
    </row>
    <row r="427" spans="1:7" ht="12.75">
      <c r="A427" s="2"/>
      <c r="B427" s="2"/>
      <c r="C427" s="3" t="s">
        <v>44</v>
      </c>
      <c r="D427" s="58">
        <f>D429</f>
        <v>0</v>
      </c>
      <c r="E427" s="58">
        <f>E429</f>
        <v>119463.46</v>
      </c>
      <c r="F427" s="58">
        <f>F429</f>
        <v>111482.43</v>
      </c>
      <c r="G427" s="48">
        <f t="shared" si="12"/>
        <v>93.31927101391504</v>
      </c>
    </row>
    <row r="428" spans="1:7" ht="12.75">
      <c r="A428" s="2"/>
      <c r="B428" s="2"/>
      <c r="C428" s="3" t="s">
        <v>8</v>
      </c>
      <c r="D428" s="58"/>
      <c r="E428" s="58"/>
      <c r="F428" s="58"/>
      <c r="G428" s="48"/>
    </row>
    <row r="429" spans="1:7" ht="12.75">
      <c r="A429" s="2"/>
      <c r="B429" s="2"/>
      <c r="C429" s="3" t="s">
        <v>107</v>
      </c>
      <c r="D429" s="58">
        <v>0</v>
      </c>
      <c r="E429" s="58">
        <v>119463.46</v>
      </c>
      <c r="F429" s="58">
        <v>111482.43</v>
      </c>
      <c r="G429" s="48">
        <f t="shared" si="12"/>
        <v>93.31927101391504</v>
      </c>
    </row>
    <row r="430" spans="1:7" s="6" customFormat="1" ht="25.5">
      <c r="A430" s="55"/>
      <c r="B430" s="55">
        <v>90019</v>
      </c>
      <c r="C430" s="65" t="s">
        <v>117</v>
      </c>
      <c r="D430" s="57">
        <f>D431</f>
        <v>0</v>
      </c>
      <c r="E430" s="57">
        <f>E431</f>
        <v>19762.74</v>
      </c>
      <c r="F430" s="57">
        <f>F431</f>
        <v>2289.8</v>
      </c>
      <c r="G430" s="48">
        <f t="shared" si="12"/>
        <v>11.586450057026505</v>
      </c>
    </row>
    <row r="431" spans="1:7" ht="12.75">
      <c r="A431" s="2"/>
      <c r="B431" s="2"/>
      <c r="C431" s="3" t="s">
        <v>11</v>
      </c>
      <c r="D431" s="58">
        <f>D433</f>
        <v>0</v>
      </c>
      <c r="E431" s="58">
        <f>E433</f>
        <v>19762.74</v>
      </c>
      <c r="F431" s="58">
        <f>F433</f>
        <v>2289.8</v>
      </c>
      <c r="G431" s="48">
        <f t="shared" si="12"/>
        <v>11.586450057026505</v>
      </c>
    </row>
    <row r="432" spans="1:7" ht="12.75">
      <c r="A432" s="2"/>
      <c r="B432" s="2"/>
      <c r="C432" s="3" t="s">
        <v>8</v>
      </c>
      <c r="D432" s="58"/>
      <c r="E432" s="58"/>
      <c r="F432" s="58"/>
      <c r="G432" s="48"/>
    </row>
    <row r="433" spans="1:7" ht="12.75">
      <c r="A433" s="2"/>
      <c r="B433" s="2"/>
      <c r="C433" s="3" t="s">
        <v>23</v>
      </c>
      <c r="D433" s="58">
        <f>D434</f>
        <v>0</v>
      </c>
      <c r="E433" s="58">
        <f>E434</f>
        <v>19762.74</v>
      </c>
      <c r="F433" s="58">
        <f>F434</f>
        <v>2289.8</v>
      </c>
      <c r="G433" s="48">
        <f t="shared" si="12"/>
        <v>11.586450057026505</v>
      </c>
    </row>
    <row r="434" spans="1:7" ht="12.75">
      <c r="A434" s="2"/>
      <c r="B434" s="2"/>
      <c r="C434" s="46" t="s">
        <v>15</v>
      </c>
      <c r="D434" s="47">
        <v>0</v>
      </c>
      <c r="E434" s="47">
        <v>19762.74</v>
      </c>
      <c r="F434" s="47">
        <v>2289.8</v>
      </c>
      <c r="G434" s="48">
        <f t="shared" si="12"/>
        <v>11.586450057026505</v>
      </c>
    </row>
    <row r="435" spans="1:7" ht="12.75">
      <c r="A435" s="12">
        <v>921</v>
      </c>
      <c r="B435" s="12"/>
      <c r="C435" s="10" t="s">
        <v>87</v>
      </c>
      <c r="D435" s="11">
        <f>D436+D443+D450+D454</f>
        <v>432997.47</v>
      </c>
      <c r="E435" s="11">
        <f>E436+E443+E450+E454</f>
        <v>659967.47</v>
      </c>
      <c r="F435" s="11">
        <f>F436+F443+F450+F454</f>
        <v>318019.76</v>
      </c>
      <c r="G435" s="48">
        <f t="shared" si="12"/>
        <v>48.187187165452265</v>
      </c>
    </row>
    <row r="436" spans="1:7" s="28" customFormat="1" ht="12.75">
      <c r="A436" s="25"/>
      <c r="B436" s="25">
        <v>92105</v>
      </c>
      <c r="C436" s="22" t="s">
        <v>88</v>
      </c>
      <c r="D436" s="23">
        <f>D437</f>
        <v>20000</v>
      </c>
      <c r="E436" s="23">
        <f>E437</f>
        <v>215920</v>
      </c>
      <c r="F436" s="23">
        <f>F437</f>
        <v>61507.31</v>
      </c>
      <c r="G436" s="48">
        <f t="shared" si="12"/>
        <v>28.486156909966656</v>
      </c>
    </row>
    <row r="437" spans="1:7" ht="12.75">
      <c r="A437" s="2"/>
      <c r="B437" s="2"/>
      <c r="C437" s="3" t="s">
        <v>11</v>
      </c>
      <c r="D437" s="8">
        <f>D439+D442</f>
        <v>20000</v>
      </c>
      <c r="E437" s="8">
        <f>E439+E442</f>
        <v>215920</v>
      </c>
      <c r="F437" s="8">
        <f>F439+F442</f>
        <v>61507.31</v>
      </c>
      <c r="G437" s="48">
        <f t="shared" si="12"/>
        <v>28.486156909966656</v>
      </c>
    </row>
    <row r="438" spans="1:7" ht="12.75">
      <c r="A438" s="2"/>
      <c r="B438" s="2"/>
      <c r="C438" s="3" t="s">
        <v>8</v>
      </c>
      <c r="D438" s="8"/>
      <c r="E438" s="8"/>
      <c r="F438" s="8"/>
      <c r="G438" s="48"/>
    </row>
    <row r="439" spans="1:7" ht="12.75">
      <c r="A439" s="2"/>
      <c r="B439" s="2"/>
      <c r="C439" s="3" t="s">
        <v>23</v>
      </c>
      <c r="D439" s="8">
        <f>D440+D441</f>
        <v>20000</v>
      </c>
      <c r="E439" s="8">
        <f>E440+E441</f>
        <v>20000</v>
      </c>
      <c r="F439" s="8">
        <f>F440+F441</f>
        <v>3752.85</v>
      </c>
      <c r="G439" s="48">
        <f t="shared" si="12"/>
        <v>18.76425</v>
      </c>
    </row>
    <row r="440" spans="1:7" ht="12.75">
      <c r="A440" s="2"/>
      <c r="B440" s="2"/>
      <c r="C440" s="44" t="s">
        <v>43</v>
      </c>
      <c r="D440" s="45">
        <v>0</v>
      </c>
      <c r="E440" s="45">
        <v>2000</v>
      </c>
      <c r="F440" s="45">
        <v>210</v>
      </c>
      <c r="G440" s="48">
        <f t="shared" si="12"/>
        <v>10.5</v>
      </c>
    </row>
    <row r="441" spans="1:7" ht="12.75">
      <c r="A441" s="2"/>
      <c r="B441" s="2"/>
      <c r="C441" s="46" t="s">
        <v>15</v>
      </c>
      <c r="D441" s="47">
        <v>20000</v>
      </c>
      <c r="E441" s="47">
        <v>18000</v>
      </c>
      <c r="F441" s="47">
        <v>3542.85</v>
      </c>
      <c r="G441" s="48">
        <f t="shared" si="12"/>
        <v>19.6825</v>
      </c>
    </row>
    <row r="442" spans="1:7" ht="25.5">
      <c r="A442" s="2"/>
      <c r="B442" s="2"/>
      <c r="C442" s="42" t="s">
        <v>62</v>
      </c>
      <c r="D442" s="61">
        <v>0</v>
      </c>
      <c r="E442" s="61">
        <v>195920</v>
      </c>
      <c r="F442" s="61">
        <v>57754.46</v>
      </c>
      <c r="G442" s="48">
        <f t="shared" si="12"/>
        <v>29.478593303389136</v>
      </c>
    </row>
    <row r="443" spans="1:7" s="28" customFormat="1" ht="12.75">
      <c r="A443" s="26"/>
      <c r="B443" s="25">
        <v>92109</v>
      </c>
      <c r="C443" s="22" t="s">
        <v>89</v>
      </c>
      <c r="D443" s="23">
        <f>D444</f>
        <v>232997.47</v>
      </c>
      <c r="E443" s="23">
        <f>E444</f>
        <v>264047.47</v>
      </c>
      <c r="F443" s="23">
        <f>F444</f>
        <v>170512.45</v>
      </c>
      <c r="G443" s="48">
        <f t="shared" si="12"/>
        <v>64.57643771402167</v>
      </c>
    </row>
    <row r="444" spans="1:7" ht="12.75">
      <c r="A444" s="2"/>
      <c r="B444" s="2"/>
      <c r="C444" s="3" t="s">
        <v>11</v>
      </c>
      <c r="D444" s="8">
        <f>D446</f>
        <v>232997.47</v>
      </c>
      <c r="E444" s="8">
        <f>E446</f>
        <v>264047.47</v>
      </c>
      <c r="F444" s="8">
        <f>F446</f>
        <v>170512.45</v>
      </c>
      <c r="G444" s="48">
        <f t="shared" si="12"/>
        <v>64.57643771402167</v>
      </c>
    </row>
    <row r="445" spans="1:7" ht="12.75">
      <c r="A445" s="2"/>
      <c r="B445" s="2"/>
      <c r="C445" s="3" t="s">
        <v>8</v>
      </c>
      <c r="D445" s="8"/>
      <c r="E445" s="8"/>
      <c r="F445" s="8"/>
      <c r="G445" s="48"/>
    </row>
    <row r="446" spans="1:7" ht="12.75">
      <c r="A446" s="2"/>
      <c r="B446" s="2"/>
      <c r="C446" s="3" t="s">
        <v>23</v>
      </c>
      <c r="D446" s="8">
        <f>D448+D449</f>
        <v>232997.47</v>
      </c>
      <c r="E446" s="8">
        <f>E448+E449</f>
        <v>264047.47</v>
      </c>
      <c r="F446" s="8">
        <f>F448+F449</f>
        <v>170512.45</v>
      </c>
      <c r="G446" s="48">
        <f t="shared" si="12"/>
        <v>64.57643771402167</v>
      </c>
    </row>
    <row r="447" spans="1:7" ht="12.75">
      <c r="A447" s="2"/>
      <c r="B447" s="2"/>
      <c r="C447" s="3" t="s">
        <v>8</v>
      </c>
      <c r="D447" s="8"/>
      <c r="E447" s="8"/>
      <c r="F447" s="8"/>
      <c r="G447" s="48"/>
    </row>
    <row r="448" spans="1:7" ht="12.75">
      <c r="A448" s="2"/>
      <c r="B448" s="2"/>
      <c r="C448" s="44" t="s">
        <v>43</v>
      </c>
      <c r="D448" s="45">
        <v>23100</v>
      </c>
      <c r="E448" s="45">
        <v>23570</v>
      </c>
      <c r="F448" s="45">
        <v>10525.2</v>
      </c>
      <c r="G448" s="48">
        <f t="shared" si="12"/>
        <v>44.65507000424269</v>
      </c>
    </row>
    <row r="449" spans="1:7" ht="12.75">
      <c r="A449" s="2"/>
      <c r="B449" s="2"/>
      <c r="C449" s="46" t="s">
        <v>15</v>
      </c>
      <c r="D449" s="47">
        <v>209897.47</v>
      </c>
      <c r="E449" s="47">
        <v>240477.47</v>
      </c>
      <c r="F449" s="47">
        <v>159987.25</v>
      </c>
      <c r="G449" s="48">
        <f t="shared" si="12"/>
        <v>66.52899749818559</v>
      </c>
    </row>
    <row r="450" spans="1:7" s="28" customFormat="1" ht="12.75">
      <c r="A450" s="26"/>
      <c r="B450" s="25">
        <v>92116</v>
      </c>
      <c r="C450" s="22" t="s">
        <v>90</v>
      </c>
      <c r="D450" s="23">
        <f>D451</f>
        <v>170000</v>
      </c>
      <c r="E450" s="23">
        <f>E451</f>
        <v>170000</v>
      </c>
      <c r="F450" s="23">
        <f>F451</f>
        <v>86000</v>
      </c>
      <c r="G450" s="48">
        <f t="shared" si="12"/>
        <v>50.588235294117645</v>
      </c>
    </row>
    <row r="451" spans="1:7" ht="12.75">
      <c r="A451" s="2"/>
      <c r="B451" s="2"/>
      <c r="C451" s="3" t="s">
        <v>11</v>
      </c>
      <c r="D451" s="8">
        <f>D453</f>
        <v>170000</v>
      </c>
      <c r="E451" s="8">
        <f>E453</f>
        <v>170000</v>
      </c>
      <c r="F451" s="8">
        <f>F453</f>
        <v>86000</v>
      </c>
      <c r="G451" s="48">
        <f t="shared" si="12"/>
        <v>50.588235294117645</v>
      </c>
    </row>
    <row r="452" spans="1:7" ht="12.75">
      <c r="A452" s="2"/>
      <c r="B452" s="2"/>
      <c r="C452" s="3" t="s">
        <v>8</v>
      </c>
      <c r="D452" s="8"/>
      <c r="E452" s="8"/>
      <c r="F452" s="8"/>
      <c r="G452" s="48"/>
    </row>
    <row r="453" spans="1:7" ht="12.75">
      <c r="A453" s="2"/>
      <c r="B453" s="2"/>
      <c r="C453" s="40" t="s">
        <v>12</v>
      </c>
      <c r="D453" s="41">
        <v>170000</v>
      </c>
      <c r="E453" s="41">
        <v>170000</v>
      </c>
      <c r="F453" s="41">
        <v>86000</v>
      </c>
      <c r="G453" s="48">
        <f t="shared" si="12"/>
        <v>50.588235294117645</v>
      </c>
    </row>
    <row r="454" spans="1:7" s="28" customFormat="1" ht="12.75">
      <c r="A454" s="26"/>
      <c r="B454" s="25">
        <v>92120</v>
      </c>
      <c r="C454" s="22" t="s">
        <v>91</v>
      </c>
      <c r="D454" s="23">
        <f>D455</f>
        <v>10000</v>
      </c>
      <c r="E454" s="23">
        <f>E455</f>
        <v>10000</v>
      </c>
      <c r="F454" s="23">
        <f>F455</f>
        <v>0</v>
      </c>
      <c r="G454" s="48">
        <f t="shared" si="12"/>
        <v>0</v>
      </c>
    </row>
    <row r="455" spans="1:7" ht="12.75">
      <c r="A455" s="2"/>
      <c r="B455" s="2"/>
      <c r="C455" s="3" t="s">
        <v>11</v>
      </c>
      <c r="D455" s="8">
        <f>D457+D460</f>
        <v>10000</v>
      </c>
      <c r="E455" s="8">
        <f>E457+E460</f>
        <v>10000</v>
      </c>
      <c r="F455" s="8">
        <f>F457+F460</f>
        <v>0</v>
      </c>
      <c r="G455" s="48">
        <f t="shared" si="12"/>
        <v>0</v>
      </c>
    </row>
    <row r="456" spans="1:7" ht="12.75">
      <c r="A456" s="2"/>
      <c r="B456" s="2"/>
      <c r="C456" s="3" t="s">
        <v>8</v>
      </c>
      <c r="D456" s="8"/>
      <c r="E456" s="8"/>
      <c r="F456" s="8"/>
      <c r="G456" s="48"/>
    </row>
    <row r="457" spans="1:7" ht="12.75">
      <c r="A457" s="2"/>
      <c r="B457" s="2"/>
      <c r="C457" s="3" t="s">
        <v>23</v>
      </c>
      <c r="D457" s="8">
        <f>D459</f>
        <v>10000</v>
      </c>
      <c r="E457" s="8">
        <f>E459</f>
        <v>0</v>
      </c>
      <c r="F457" s="8">
        <f>F459</f>
        <v>0</v>
      </c>
      <c r="G457" s="48">
        <v>0</v>
      </c>
    </row>
    <row r="458" spans="1:7" ht="12.75">
      <c r="A458" s="2"/>
      <c r="B458" s="2"/>
      <c r="C458" s="3" t="s">
        <v>8</v>
      </c>
      <c r="D458" s="8"/>
      <c r="E458" s="8"/>
      <c r="F458" s="8"/>
      <c r="G458" s="48"/>
    </row>
    <row r="459" spans="1:7" ht="12.75">
      <c r="A459" s="2"/>
      <c r="B459" s="2"/>
      <c r="C459" s="46" t="s">
        <v>15</v>
      </c>
      <c r="D459" s="47">
        <v>10000</v>
      </c>
      <c r="E459" s="47">
        <v>0</v>
      </c>
      <c r="F459" s="47">
        <v>0</v>
      </c>
      <c r="G459" s="48">
        <v>0</v>
      </c>
    </row>
    <row r="460" spans="1:7" ht="12.75">
      <c r="A460" s="2"/>
      <c r="B460" s="2"/>
      <c r="C460" s="40" t="s">
        <v>57</v>
      </c>
      <c r="D460" s="41">
        <v>0</v>
      </c>
      <c r="E460" s="41">
        <v>10000</v>
      </c>
      <c r="F460" s="41">
        <v>0</v>
      </c>
      <c r="G460" s="48">
        <f t="shared" si="12"/>
        <v>0</v>
      </c>
    </row>
    <row r="461" spans="1:7" ht="12.75">
      <c r="A461" s="12">
        <v>926</v>
      </c>
      <c r="B461" s="12"/>
      <c r="C461" s="10" t="s">
        <v>92</v>
      </c>
      <c r="D461" s="11">
        <f>D462+D474+D482</f>
        <v>649500</v>
      </c>
      <c r="E461" s="11">
        <f>E462+E474+E482</f>
        <v>746510</v>
      </c>
      <c r="F461" s="11">
        <f>F462+F474+F482</f>
        <v>68818.22</v>
      </c>
      <c r="G461" s="48">
        <f t="shared" si="12"/>
        <v>9.218660165302541</v>
      </c>
    </row>
    <row r="462" spans="1:7" s="28" customFormat="1" ht="12.75">
      <c r="A462" s="25"/>
      <c r="B462" s="25">
        <v>92601</v>
      </c>
      <c r="C462" s="22" t="s">
        <v>93</v>
      </c>
      <c r="D462" s="23">
        <f>D463+D469</f>
        <v>585500</v>
      </c>
      <c r="E462" s="23">
        <f>E463+E469</f>
        <v>649600</v>
      </c>
      <c r="F462" s="23">
        <f>F463+F469</f>
        <v>13362.42</v>
      </c>
      <c r="G462" s="48">
        <f t="shared" si="12"/>
        <v>2.0570227832512313</v>
      </c>
    </row>
    <row r="463" spans="1:7" ht="12.75">
      <c r="A463" s="2"/>
      <c r="B463" s="2"/>
      <c r="C463" s="3" t="s">
        <v>11</v>
      </c>
      <c r="D463" s="8">
        <f>D465</f>
        <v>13500</v>
      </c>
      <c r="E463" s="8">
        <f>E465</f>
        <v>24100</v>
      </c>
      <c r="F463" s="8">
        <f>F465</f>
        <v>13062.42</v>
      </c>
      <c r="G463" s="48">
        <f t="shared" si="12"/>
        <v>54.20091286307054</v>
      </c>
    </row>
    <row r="464" spans="1:7" ht="12.75">
      <c r="A464" s="2"/>
      <c r="B464" s="2"/>
      <c r="C464" s="3" t="s">
        <v>8</v>
      </c>
      <c r="D464" s="8"/>
      <c r="E464" s="8"/>
      <c r="F464" s="8"/>
      <c r="G464" s="48"/>
    </row>
    <row r="465" spans="1:7" ht="12.75">
      <c r="A465" s="2"/>
      <c r="B465" s="2"/>
      <c r="C465" s="3" t="s">
        <v>23</v>
      </c>
      <c r="D465" s="8">
        <f>D467+D468</f>
        <v>13500</v>
      </c>
      <c r="E465" s="8">
        <f>E467+E468</f>
        <v>24100</v>
      </c>
      <c r="F465" s="8">
        <f>F467+F468</f>
        <v>13062.42</v>
      </c>
      <c r="G465" s="48">
        <f t="shared" si="12"/>
        <v>54.20091286307054</v>
      </c>
    </row>
    <row r="466" spans="1:7" ht="12.75">
      <c r="A466" s="2"/>
      <c r="B466" s="2"/>
      <c r="C466" s="3" t="s">
        <v>8</v>
      </c>
      <c r="D466" s="8"/>
      <c r="E466" s="8"/>
      <c r="F466" s="8"/>
      <c r="G466" s="48"/>
    </row>
    <row r="467" spans="1:7" ht="12.75">
      <c r="A467" s="2"/>
      <c r="B467" s="2"/>
      <c r="C467" s="44" t="s">
        <v>43</v>
      </c>
      <c r="D467" s="45">
        <v>7000</v>
      </c>
      <c r="E467" s="45">
        <v>7000</v>
      </c>
      <c r="F467" s="45">
        <v>3251.27</v>
      </c>
      <c r="G467" s="48">
        <f aca="true" t="shared" si="13" ref="G467:G489">F467/E467%</f>
        <v>46.446714285714286</v>
      </c>
    </row>
    <row r="468" spans="1:7" ht="12.75">
      <c r="A468" s="2"/>
      <c r="B468" s="2"/>
      <c r="C468" s="46" t="s">
        <v>15</v>
      </c>
      <c r="D468" s="47">
        <v>6500</v>
      </c>
      <c r="E468" s="47">
        <v>17100</v>
      </c>
      <c r="F468" s="47">
        <v>9811.15</v>
      </c>
      <c r="G468" s="48">
        <f t="shared" si="13"/>
        <v>57.37514619883041</v>
      </c>
    </row>
    <row r="469" spans="1:7" ht="12.75">
      <c r="A469" s="2"/>
      <c r="B469" s="2"/>
      <c r="C469" s="3" t="s">
        <v>44</v>
      </c>
      <c r="D469" s="8">
        <f>D471</f>
        <v>572000</v>
      </c>
      <c r="E469" s="8">
        <f>E471</f>
        <v>625500</v>
      </c>
      <c r="F469" s="8">
        <f>F471</f>
        <v>300</v>
      </c>
      <c r="G469" s="48">
        <f t="shared" si="13"/>
        <v>0.047961630695443645</v>
      </c>
    </row>
    <row r="470" spans="1:7" ht="12.75">
      <c r="A470" s="2"/>
      <c r="B470" s="2"/>
      <c r="C470" s="3" t="s">
        <v>8</v>
      </c>
      <c r="D470" s="8"/>
      <c r="E470" s="8"/>
      <c r="F470" s="8"/>
      <c r="G470" s="48"/>
    </row>
    <row r="471" spans="1:7" ht="12.75">
      <c r="A471" s="2"/>
      <c r="B471" s="2"/>
      <c r="C471" s="3" t="s">
        <v>107</v>
      </c>
      <c r="D471" s="8">
        <f>D473</f>
        <v>572000</v>
      </c>
      <c r="E471" s="8">
        <v>625500</v>
      </c>
      <c r="F471" s="8">
        <f>F473</f>
        <v>300</v>
      </c>
      <c r="G471" s="48">
        <f t="shared" si="13"/>
        <v>0.047961630695443645</v>
      </c>
    </row>
    <row r="472" spans="1:7" ht="12.75">
      <c r="A472" s="2"/>
      <c r="B472" s="2"/>
      <c r="C472" s="3" t="s">
        <v>8</v>
      </c>
      <c r="D472" s="8"/>
      <c r="E472" s="8"/>
      <c r="F472" s="8"/>
      <c r="G472" s="48"/>
    </row>
    <row r="473" spans="1:7" ht="25.5">
      <c r="A473" s="2"/>
      <c r="B473" s="2"/>
      <c r="C473" s="7" t="s">
        <v>9</v>
      </c>
      <c r="D473" s="8">
        <v>572000</v>
      </c>
      <c r="E473" s="8">
        <v>550000</v>
      </c>
      <c r="F473" s="8">
        <v>300</v>
      </c>
      <c r="G473" s="48">
        <f t="shared" si="13"/>
        <v>0.05454545454545454</v>
      </c>
    </row>
    <row r="474" spans="1:7" s="28" customFormat="1" ht="12.75">
      <c r="A474" s="25"/>
      <c r="B474" s="25">
        <v>92605</v>
      </c>
      <c r="C474" s="22" t="s">
        <v>94</v>
      </c>
      <c r="D474" s="23">
        <f>D475</f>
        <v>64000</v>
      </c>
      <c r="E474" s="23">
        <f>E475</f>
        <v>64400</v>
      </c>
      <c r="F474" s="23">
        <f>F475</f>
        <v>36356.5</v>
      </c>
      <c r="G474" s="48">
        <f t="shared" si="13"/>
        <v>56.45419254658385</v>
      </c>
    </row>
    <row r="475" spans="1:7" ht="12.75">
      <c r="A475" s="2"/>
      <c r="B475" s="2"/>
      <c r="C475" s="3" t="s">
        <v>11</v>
      </c>
      <c r="D475" s="8">
        <f>D477+D481</f>
        <v>64000</v>
      </c>
      <c r="E475" s="8">
        <f>E477+E481</f>
        <v>64400</v>
      </c>
      <c r="F475" s="8">
        <f>F477+F481</f>
        <v>36356.5</v>
      </c>
      <c r="G475" s="48">
        <f t="shared" si="13"/>
        <v>56.45419254658385</v>
      </c>
    </row>
    <row r="476" spans="1:7" ht="12.75">
      <c r="A476" s="2"/>
      <c r="B476" s="2"/>
      <c r="C476" s="3" t="s">
        <v>8</v>
      </c>
      <c r="D476" s="8"/>
      <c r="E476" s="8"/>
      <c r="F476" s="8"/>
      <c r="G476" s="48"/>
    </row>
    <row r="477" spans="1:7" ht="12.75">
      <c r="A477" s="2"/>
      <c r="B477" s="2"/>
      <c r="C477" s="3" t="s">
        <v>23</v>
      </c>
      <c r="D477" s="8">
        <f>D479+D480</f>
        <v>4000</v>
      </c>
      <c r="E477" s="8">
        <f>E479+E480</f>
        <v>4400</v>
      </c>
      <c r="F477" s="8">
        <f>F479+F480</f>
        <v>4356.5</v>
      </c>
      <c r="G477" s="48">
        <f t="shared" si="13"/>
        <v>99.01136363636364</v>
      </c>
    </row>
    <row r="478" spans="1:7" ht="12.75">
      <c r="A478" s="2"/>
      <c r="B478" s="2"/>
      <c r="C478" s="3" t="s">
        <v>8</v>
      </c>
      <c r="D478" s="8"/>
      <c r="E478" s="8"/>
      <c r="F478" s="8"/>
      <c r="G478" s="48"/>
    </row>
    <row r="479" spans="1:7" ht="12.75">
      <c r="A479" s="2"/>
      <c r="B479" s="2"/>
      <c r="C479" s="44" t="s">
        <v>43</v>
      </c>
      <c r="D479" s="45">
        <v>1000</v>
      </c>
      <c r="E479" s="45">
        <v>1020</v>
      </c>
      <c r="F479" s="45">
        <v>1020</v>
      </c>
      <c r="G479" s="48">
        <f t="shared" si="13"/>
        <v>100</v>
      </c>
    </row>
    <row r="480" spans="1:7" ht="12.75">
      <c r="A480" s="2"/>
      <c r="B480" s="2"/>
      <c r="C480" s="46" t="s">
        <v>15</v>
      </c>
      <c r="D480" s="47">
        <v>3000</v>
      </c>
      <c r="E480" s="47">
        <v>3380</v>
      </c>
      <c r="F480" s="47">
        <v>3336.5</v>
      </c>
      <c r="G480" s="48">
        <f t="shared" si="13"/>
        <v>98.7130177514793</v>
      </c>
    </row>
    <row r="481" spans="1:7" ht="12.75">
      <c r="A481" s="2"/>
      <c r="B481" s="2"/>
      <c r="C481" s="40" t="s">
        <v>57</v>
      </c>
      <c r="D481" s="41">
        <v>60000</v>
      </c>
      <c r="E481" s="41">
        <v>60000</v>
      </c>
      <c r="F481" s="41">
        <v>32000</v>
      </c>
      <c r="G481" s="48">
        <f t="shared" si="13"/>
        <v>53.333333333333336</v>
      </c>
    </row>
    <row r="482" spans="1:7" s="6" customFormat="1" ht="12.75">
      <c r="A482" s="55"/>
      <c r="B482" s="55">
        <v>92695</v>
      </c>
      <c r="C482" s="56" t="s">
        <v>14</v>
      </c>
      <c r="D482" s="57">
        <f>D483</f>
        <v>0</v>
      </c>
      <c r="E482" s="57">
        <f>E483</f>
        <v>32510</v>
      </c>
      <c r="F482" s="57">
        <f>F483</f>
        <v>19099.3</v>
      </c>
      <c r="G482" s="48">
        <f t="shared" si="13"/>
        <v>58.749000307597655</v>
      </c>
    </row>
    <row r="483" spans="1:7" s="6" customFormat="1" ht="12.75">
      <c r="A483" s="55"/>
      <c r="B483" s="55"/>
      <c r="C483" s="3" t="s">
        <v>11</v>
      </c>
      <c r="D483" s="60">
        <f>D485</f>
        <v>0</v>
      </c>
      <c r="E483" s="60">
        <f>E485</f>
        <v>32510</v>
      </c>
      <c r="F483" s="60">
        <f>F485</f>
        <v>19099.3</v>
      </c>
      <c r="G483" s="48">
        <f t="shared" si="13"/>
        <v>58.749000307597655</v>
      </c>
    </row>
    <row r="484" spans="1:7" s="6" customFormat="1" ht="12.75">
      <c r="A484" s="55"/>
      <c r="B484" s="55"/>
      <c r="C484" s="3" t="s">
        <v>8</v>
      </c>
      <c r="D484" s="60"/>
      <c r="E484" s="60"/>
      <c r="F484" s="60"/>
      <c r="G484" s="48"/>
    </row>
    <row r="485" spans="1:7" s="6" customFormat="1" ht="12.75">
      <c r="A485" s="55"/>
      <c r="B485" s="55"/>
      <c r="C485" s="3" t="s">
        <v>23</v>
      </c>
      <c r="D485" s="60">
        <f>D487+D488</f>
        <v>0</v>
      </c>
      <c r="E485" s="60">
        <f>E487+E488</f>
        <v>32510</v>
      </c>
      <c r="F485" s="60">
        <f>F487+F488</f>
        <v>19099.3</v>
      </c>
      <c r="G485" s="48">
        <f t="shared" si="13"/>
        <v>58.749000307597655</v>
      </c>
    </row>
    <row r="486" spans="1:7" s="6" customFormat="1" ht="12.75">
      <c r="A486" s="55"/>
      <c r="B486" s="55"/>
      <c r="C486" s="3" t="s">
        <v>8</v>
      </c>
      <c r="D486" s="57"/>
      <c r="E486" s="57"/>
      <c r="F486" s="57"/>
      <c r="G486" s="48"/>
    </row>
    <row r="487" spans="1:7" ht="12.75">
      <c r="A487" s="2"/>
      <c r="B487" s="2"/>
      <c r="C487" s="44" t="s">
        <v>43</v>
      </c>
      <c r="D487" s="45">
        <v>0</v>
      </c>
      <c r="E487" s="45">
        <v>15050</v>
      </c>
      <c r="F487" s="45">
        <v>3668.5</v>
      </c>
      <c r="G487" s="48">
        <f t="shared" si="13"/>
        <v>24.375415282392026</v>
      </c>
    </row>
    <row r="488" spans="1:7" ht="12.75">
      <c r="A488" s="2"/>
      <c r="B488" s="2"/>
      <c r="C488" s="46" t="s">
        <v>15</v>
      </c>
      <c r="D488" s="47">
        <v>0</v>
      </c>
      <c r="E488" s="47">
        <v>17460</v>
      </c>
      <c r="F488" s="47">
        <v>15430.8</v>
      </c>
      <c r="G488" s="48">
        <f t="shared" si="13"/>
        <v>88.37800687285224</v>
      </c>
    </row>
    <row r="489" spans="1:7" ht="12.75">
      <c r="A489" s="73" t="s">
        <v>95</v>
      </c>
      <c r="B489" s="74"/>
      <c r="C489" s="75"/>
      <c r="D489" s="11">
        <f>D9+D27+D35+D40+D69+D76+D96+D143+D166+D173+D211+D219+D224+D239+D302+D315+D377+D400+D435+D461</f>
        <v>24321729.630000003</v>
      </c>
      <c r="E489" s="11">
        <f>E9+E27+E35+E40+E69+E76+E96+E143+E166+E173+E211+E219+E224+E239+E302+E315+E377+E400+E435+E461</f>
        <v>26447779.449999996</v>
      </c>
      <c r="F489" s="11">
        <f>F9+F27+F35+F40+F69+F76+F96+F143+F166+F173+F211+F219+F224+F239+F302+F315+F377+F400+F435+F461</f>
        <v>12451023.120000001</v>
      </c>
      <c r="G489" s="48">
        <f t="shared" si="13"/>
        <v>47.077763725075236</v>
      </c>
    </row>
    <row r="491" spans="1:6" s="6" customFormat="1" ht="12.75">
      <c r="A491" s="5"/>
      <c r="B491" s="5"/>
      <c r="C491" s="6" t="s">
        <v>96</v>
      </c>
      <c r="D491" s="37">
        <f>D492+D496+D497+D498+D499</f>
        <v>17804479.630000003</v>
      </c>
      <c r="E491" s="37">
        <f>E492+E496+E497+E498+E499</f>
        <v>20254169.990000002</v>
      </c>
      <c r="F491" s="37">
        <f>F492+F496+F497+F498+F499</f>
        <v>10634655.439999998</v>
      </c>
    </row>
    <row r="492" spans="1:6" s="6" customFormat="1" ht="12.75">
      <c r="A492" s="5"/>
      <c r="B492" s="5"/>
      <c r="C492" s="3" t="s">
        <v>23</v>
      </c>
      <c r="D492" s="48">
        <f>D494+D495</f>
        <v>12810211.97</v>
      </c>
      <c r="E492" s="48">
        <f>E494+E495</f>
        <v>14296766</v>
      </c>
      <c r="F492" s="48">
        <f>F494+F495</f>
        <v>7601715.52</v>
      </c>
    </row>
    <row r="493" spans="1:4" s="6" customFormat="1" ht="12.75">
      <c r="A493" s="5"/>
      <c r="B493" s="5"/>
      <c r="C493" s="3" t="s">
        <v>8</v>
      </c>
      <c r="D493" s="48"/>
    </row>
    <row r="494" spans="1:6" s="6" customFormat="1" ht="12.75">
      <c r="A494" s="5"/>
      <c r="B494" s="5"/>
      <c r="C494" s="44" t="s">
        <v>43</v>
      </c>
      <c r="D494" s="49">
        <f>D33+D82+D102+D117+D183+D196+D203+D217+D245+D253+D268+D276+D284+D299+D313+D326+D335+D354+D383+D448+D467+D479</f>
        <v>10427139</v>
      </c>
      <c r="E494" s="49">
        <f>E25+E33+E82+E102+E117+E128+E155+E163+E183+E196+E203+E217+E245+E253+E268+E276+E284+E299+E313+E326+E335+E354+E383+E440+E448+E467+E479+E487</f>
        <v>10311298.249999998</v>
      </c>
      <c r="F494" s="49">
        <f>F25+F33+F82+F102+F117+F128+F155+F163+F183+F196+F203+F217+F245+F253+F268+F276+F284+F299+F313+F326+F335+F354+F383+F440+F448+F467+F479+F487</f>
        <v>5198451.85</v>
      </c>
    </row>
    <row r="495" spans="1:6" s="6" customFormat="1" ht="12.75">
      <c r="A495" s="5"/>
      <c r="B495" s="5"/>
      <c r="C495" s="46" t="s">
        <v>15</v>
      </c>
      <c r="D495" s="50">
        <f>D34+D46+D57+D75+D83+D89+D95+D103+D110+D118+D129+D141+D149+D184+D197+D204+D218+D230+D246+D254+D261+D269+D277+D285+D292+D300+D307+D314+D320+D327+D355+D371+D384+D394+D416+D421+D426+D441+D449+D459+D468+D480</f>
        <v>2383072.97</v>
      </c>
      <c r="E495" s="50">
        <f>E26+E34+E46+E57+E65+E75+E83+E89+E95+E103+E110+E118+E129+E141+E149+E156+E164+E172+E184+E197+E204+E210+E218+E230+E246+E254+E261+E269+E277+E285+E292+E300+E307+E314+E320+E327+E355+E371+E384+E394+E416+E421+E426+E434+E441+E449+E459+E468+E480+E488</f>
        <v>3985467.750000001</v>
      </c>
      <c r="F495" s="50">
        <f>F26+F34+F46+F57+F65+F75+F83+F89+F95+F103+F110+F118+F129+F141+F149+F156+F164+F172+F184+F197+F204+F210+F218+F230+F246+F254+F261+F269+F277+F285+F292+F300+F307+F314+F320+F327+F355+F371+F384+F394+F416+F421+F426+F434+F441+F449+F459+F468+F480+F488</f>
        <v>2403263.67</v>
      </c>
    </row>
    <row r="496" spans="3:6" ht="12.75">
      <c r="C496" s="38" t="s">
        <v>99</v>
      </c>
      <c r="D496" s="39">
        <f>D104+D111+D119+D142+D185+D247+D255+D270+D278+D286+D301+D328+D339+D344+D348+D356+D372+D385</f>
        <v>3592505</v>
      </c>
      <c r="E496" s="39">
        <f>E104+E111+E119+E142+E157+E165+E185+E247+E255+E270+E278+E286+E301+E328+E339+E344+E348+E356+E365+E372+E385+E389</f>
        <v>4035361.35</v>
      </c>
      <c r="F496" s="39">
        <f>F104+F111+F119+F142+F157+F165+F185+F247+F255+F270+F278+F286+F301+F328+F339+F344+F348+F356+F365+F372+F385+F389</f>
        <v>2165898.88</v>
      </c>
    </row>
    <row r="497" spans="3:6" ht="12.75">
      <c r="C497" s="40" t="s">
        <v>100</v>
      </c>
      <c r="D497" s="51">
        <f>D19+D39+D177+D262+D361+D404+D408+D453+D481</f>
        <v>736620.6799999999</v>
      </c>
      <c r="E497" s="51">
        <f>E19+E39+E61+E177+E262+E329+E361+E399+E404+E408+E453+E460+E481</f>
        <v>793942.01</v>
      </c>
      <c r="F497" s="51">
        <f>F19+F39+F61+F177+F262+F329+F361+F399+F404+F408+F453+F460+F481</f>
        <v>400308.77999999997</v>
      </c>
    </row>
    <row r="498" spans="3:6" ht="12.75">
      <c r="C498" s="3" t="s">
        <v>101</v>
      </c>
      <c r="D498" s="52">
        <f>D219</f>
        <v>390000</v>
      </c>
      <c r="E498" s="52">
        <f>E219</f>
        <v>390000</v>
      </c>
      <c r="F498" s="52">
        <f>F219</f>
        <v>99885.19</v>
      </c>
    </row>
    <row r="499" spans="3:6" ht="12.75">
      <c r="C499" s="53" t="s">
        <v>102</v>
      </c>
      <c r="D499" s="54">
        <f>D293+D340+D357+D373+D398</f>
        <v>275141.98</v>
      </c>
      <c r="E499" s="54">
        <f>E130+E293+E340+E357+E373+E398+E442</f>
        <v>738100.63</v>
      </c>
      <c r="F499" s="54">
        <f>F130+F293+F340+F357+F373+F398+F442</f>
        <v>366847.07</v>
      </c>
    </row>
    <row r="501" spans="1:6" s="6" customFormat="1" ht="12.75">
      <c r="A501" s="5"/>
      <c r="B501" s="5"/>
      <c r="C501" s="6" t="s">
        <v>97</v>
      </c>
      <c r="D501" s="37">
        <f>D11+D47+D120+D186+D234+D469</f>
        <v>6517250</v>
      </c>
      <c r="E501" s="37">
        <f>E11+E47+E66+E131+E120+E186+E234+E374+E409+E427+E469</f>
        <v>6193609.46</v>
      </c>
      <c r="F501" s="37">
        <f>F11+F47+F66+F131+F120+F186+F234+F374+F409+F427+F469</f>
        <v>1816367.6800000002</v>
      </c>
    </row>
    <row r="502" spans="3:6" ht="12.75">
      <c r="C502" t="s">
        <v>98</v>
      </c>
      <c r="D502" s="36">
        <f>D15+D51+D190+D473</f>
        <v>6407250</v>
      </c>
      <c r="E502" s="36">
        <f>E15+E51+E135+E190+E473</f>
        <v>5132700</v>
      </c>
      <c r="F502" s="36">
        <f>F15+F51+F135+F190+F473</f>
        <v>1491930.8</v>
      </c>
    </row>
    <row r="504" spans="4:6" ht="12.75">
      <c r="D504" s="36">
        <f>D491+D501</f>
        <v>24321729.630000003</v>
      </c>
      <c r="E504" s="36">
        <f>E491+E501</f>
        <v>26447779.450000003</v>
      </c>
      <c r="F504" s="36">
        <f>F491+F501</f>
        <v>12451023.119999997</v>
      </c>
    </row>
  </sheetData>
  <sheetProtection/>
  <mergeCells count="13">
    <mergeCell ref="A489:C489"/>
    <mergeCell ref="C4:D4"/>
    <mergeCell ref="A7:B7"/>
    <mergeCell ref="C7:C8"/>
    <mergeCell ref="D7:D8"/>
    <mergeCell ref="F1:G1"/>
    <mergeCell ref="F2:G2"/>
    <mergeCell ref="F3:G3"/>
    <mergeCell ref="F4:G4"/>
    <mergeCell ref="E7:E8"/>
    <mergeCell ref="F7:F8"/>
    <mergeCell ref="G7:G8"/>
    <mergeCell ref="A5:G5"/>
  </mergeCells>
  <printOptions horizontalCentered="1"/>
  <pageMargins left="0.3937007874015748" right="0.3937007874015748" top="0.5118110236220472" bottom="0.3937007874015748" header="0.5118110236220472" footer="0.31496062992125984"/>
  <pageSetup horizontalDpi="600" verticalDpi="600" orientation="landscape" paperSize="9" scale="94" r:id="rId1"/>
  <headerFooter alignWithMargins="0">
    <oddFooter>&amp;CStrona &amp;P z &amp;N</oddFooter>
  </headerFooter>
  <rowBreaks count="12" manualBreakCount="12">
    <brk id="42" max="6" man="1"/>
    <brk id="86" max="6" man="1"/>
    <brk id="128" max="6" man="1"/>
    <brk id="165" max="6" man="1"/>
    <brk id="204" max="6" man="1"/>
    <brk id="241" max="6" man="1"/>
    <brk id="283" max="6" man="1"/>
    <brk id="322" max="6" man="1"/>
    <brk id="357" max="6" man="1"/>
    <brk id="397" max="6" man="1"/>
    <brk id="437" max="6" man="1"/>
    <brk id="4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2010-08-30T16:30:23Z</cp:lastPrinted>
  <dcterms:created xsi:type="dcterms:W3CDTF">2010-02-15T09:09:21Z</dcterms:created>
  <dcterms:modified xsi:type="dcterms:W3CDTF">2010-10-15T07:06:41Z</dcterms:modified>
  <cp:category/>
  <cp:version/>
  <cp:contentType/>
  <cp:contentStatus/>
</cp:coreProperties>
</file>