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'Arkusz1'!$A$1:$H$313</definedName>
  </definedNames>
  <calcPr fullCalcOnLoad="1"/>
</workbook>
</file>

<file path=xl/sharedStrings.xml><?xml version="1.0" encoding="utf-8"?>
<sst xmlns="http://schemas.openxmlformats.org/spreadsheetml/2006/main" count="317" uniqueCount="147">
  <si>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</si>
  <si>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</si>
  <si>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</si>
  <si>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</si>
  <si>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</si>
  <si>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</si>
  <si>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</si>
  <si>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</si>
  <si>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</si>
  <si>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</si>
  <si>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</si>
  <si>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</si>
  <si>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</si>
  <si>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</si>
  <si>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</si>
  <si>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</si>
  <si>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</si>
  <si>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</si>
  <si>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</si>
  <si>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</si>
  <si>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</si>
  <si>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</si>
  <si>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</si>
  <si>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</si>
  <si>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</si>
  <si>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</si>
  <si>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</si>
  <si>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</si>
  <si>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</si>
  <si>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</si>
  <si>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</si>
  <si>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</si>
  <si>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</si>
  <si>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</si>
  <si>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Nagrody i wydatki osobowe nie zaliczone do wynagrodzeń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</si>
  <si>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</si>
  <si>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</si>
  <si>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</si>
  <si>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</si>
  <si>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</si>
  <si>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</si>
  <si>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</si>
  <si>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</si>
  <si>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</si>
  <si>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</si>
  <si>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</si>
  <si>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</si>
  <si>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</si>
  <si>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>Nagrody i wydatki osobowe nie zaliczane do wynagrodzeń</t>
  </si>
  <si>
    <t xml:space="preserve">Zakup usług remontowych </t>
  </si>
  <si>
    <t xml:space="preserve">   z tego: Szkoła w Odrzechowej  </t>
  </si>
  <si>
    <t xml:space="preserve">             Szkoła w Bażanówce</t>
  </si>
  <si>
    <t>Przedszkola przy szkołach podstawowych</t>
  </si>
  <si>
    <t>Gimnazja</t>
  </si>
  <si>
    <t xml:space="preserve">     z tego: - rozbudowa szkoły w Zarszynie</t>
  </si>
  <si>
    <t>Dowożenie uczniów do szkół</t>
  </si>
  <si>
    <t>Zespoły ekonomiczno-administracyjne szkół</t>
  </si>
  <si>
    <t>OCHRONA ZDROWIA</t>
  </si>
  <si>
    <t xml:space="preserve">Przeciwdziałanie alkoholizmowi </t>
  </si>
  <si>
    <t>Dotacja celowa z budżetu na finansowanie zadań zleconych do realizacji fundacjom</t>
  </si>
  <si>
    <t>Dotacja celowa z budżetu na finansowanie lub dofinansowanie zadań zleconych do realizacji stowarzyszeniom</t>
  </si>
  <si>
    <t xml:space="preserve">Zasiłki i pomoc w naturze oraz składki na ubezpieczenia  społeczne </t>
  </si>
  <si>
    <t>Dodatki mieszkaniowe</t>
  </si>
  <si>
    <t xml:space="preserve">Zasiłki rodzinne, pielęgnacyjne i wychowawcze 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</si>
  <si>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</si>
  <si>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</si>
  <si>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</si>
  <si>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</si>
  <si>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</si>
  <si>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</si>
  <si>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</si>
  <si>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</si>
  <si>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</si>
  <si>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</si>
  <si>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</si>
  <si>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 xml:space="preserve">Wydatki inwestycyjne jednostek budżetowych   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</si>
  <si>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</si>
  <si>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</si>
  <si>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</si>
  <si>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</si>
  <si>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</si>
  <si>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Dotacja podmiotowa z budżetu dla instytucji kultury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</si>
  <si>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</si>
  <si>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</si>
  <si>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</si>
  <si>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</si>
  <si>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</si>
  <si>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</si>
  <si>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Urzedy naczelnych organów władzy państwowej kontroli i ochrony prawa oraz sądownictwa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</si>
  <si>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</si>
  <si>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</si>
  <si>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</si>
  <si>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</si>
  <si>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</si>
  <si>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</si>
  <si>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</si>
  <si>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</si>
  <si>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</si>
  <si>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</si>
  <si>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</si>
  <si>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</si>
  <si>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</si>
  <si>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 xml:space="preserve">            zadania własne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</si>
  <si>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</si>
  <si>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</si>
  <si>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</si>
  <si>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 xml:space="preserve">                                                   Załącznik Nr 2</t>
  </si>
  <si>
    <t>PLAN FINANSOWY</t>
  </si>
  <si>
    <t>Dotacja przedmiotowa  z budżetu dla zakładu budżetowego</t>
  </si>
  <si>
    <t>Dotacja celowa z budżetu na finansowanie lub dofinansowanie zadań zleconych do realizacji pozostałym jednostkom nie zaliczanym do sektora finansów publicznych</t>
  </si>
  <si>
    <t>Wydatki  inwestycyjne jednostek budżetowych ( program Sapard)</t>
  </si>
  <si>
    <t>Wydatki  inwestycyjne jednostek budżetowych (współfinansowanie programu  Sapard)</t>
  </si>
  <si>
    <t>Zagospodarowanie placu rynkowego Jaćmierz</t>
  </si>
  <si>
    <t>droga Długie - Zarszyn</t>
  </si>
  <si>
    <t>droga Posada Zarszyńska</t>
  </si>
  <si>
    <t>droga Odrzechowa</t>
  </si>
  <si>
    <t>w tym:</t>
  </si>
  <si>
    <t>w tym chodnik w Nowosielcach</t>
  </si>
  <si>
    <t>w tym: Wodociąg Długie</t>
  </si>
  <si>
    <t>Wodociąg Zarszyn</t>
  </si>
  <si>
    <t>Wodociąg Posada Zarszyńska</t>
  </si>
  <si>
    <t>Wodociąg Zarszyn, Posada Jaćmierska, Jaćmierz,  Bażanówka,  Nowosielce</t>
  </si>
  <si>
    <t>Zakup usług pozostałych (współfinansowanie środki własne jst)</t>
  </si>
  <si>
    <t>Zakup usług pozostałych (środki Banku Światowego)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</si>
  <si>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</si>
  <si>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</si>
  <si>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</si>
  <si>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</si>
  <si>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Lecznictwo ambulatoryjne</t>
  </si>
  <si>
    <t>Dotacje celowe z budżetu na finansowanie lub dofinansowanie kosztów realizacji inwestycji i zakupów inwestycyjnych innych jednostek sektora finansów publicznych</t>
  </si>
  <si>
    <t>POMOC SPOŁECZNA</t>
  </si>
  <si>
    <t>Obiekty sportowe</t>
  </si>
  <si>
    <t>w tym:                  kanalizacja Jaćmierz - Posada Jaćmierska</t>
  </si>
  <si>
    <t>WYDATKI BUDŻETU GMINY ZARSZYN NA 2004 ROK</t>
  </si>
  <si>
    <t>Plan na 2004</t>
  </si>
  <si>
    <t>Zakup pomocy naukowych, dydaktycznych i książek (środki banku światowego)</t>
  </si>
  <si>
    <t>Zakup pomocy naukowych, dydaktycznych i książek (współfinansowanie środki własne jst)</t>
  </si>
  <si>
    <t>Wydatki  inwestycyjne jednostek budżetowych (współfinansowanie programu  Sapard - środki jst)</t>
  </si>
  <si>
    <t xml:space="preserve">                                                             z dnia 28.04.2004 r.</t>
  </si>
  <si>
    <t>Zwiekszenia</t>
  </si>
  <si>
    <t xml:space="preserve">Zmniejszenia </t>
  </si>
  <si>
    <t>Plan po zmianach na 2004 r.</t>
  </si>
  <si>
    <t>Rady Gminy Zarszyn</t>
  </si>
  <si>
    <t>Świadczenia rodzinne oraz składki na ubezpieczenia emerytalne i rentowe  z ubezpieczenia społecznego</t>
  </si>
  <si>
    <t>Podróże słuzbowe zagraniczne</t>
  </si>
  <si>
    <t>Wybory do Parlamentu Europejskiego</t>
  </si>
  <si>
    <t>do Uchwały Nr XVII/125/2004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</si>
</sst>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3" fontId="7" fillId="2" borderId="1" xfId="2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3" fontId="6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3" fillId="2" borderId="1" xfId="20" applyNumberFormat="1" applyFont="1" applyFill="1" applyBorder="1" applyAlignment="1">
      <alignment/>
    </xf>
    <xf numFmtId="3" fontId="7" fillId="2" borderId="1" xfId="20" applyNumberFormat="1" applyFont="1" applyFill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3"/>
  <sheetViews>
    <sheetView tabSelected="1" zoomScale="75" zoomScaleNormal="75" zoomScaleSheetLayoutView="75" workbookViewId="0" topLeftCell="D1">
      <selection activeCell="F312" sqref="F312"/>
    </sheetView>
  </sheetViews>
  <sheetFormatPr defaultColWidth="9.25390625" defaultRowHeight="12.75"/>
  <cols>
    <col min="1" max="1" width="5.875" style="21" customWidth="1"/>
    <col min="2" max="2" width="7.75390625" style="21" customWidth="1"/>
    <col min="3" max="3" width="6.875" style="21" customWidth="1"/>
    <col min="4" max="4" width="66.25390625" style="21" customWidth="1"/>
    <col min="5" max="5" width="19.625" style="21" customWidth="1"/>
    <col min="6" max="6" width="16.125" style="21" customWidth="1"/>
    <col min="7" max="7" width="17.875" style="21" customWidth="1"/>
    <col min="8" max="8" width="19.625" style="21" customWidth="1"/>
    <col min="9" max="16384" width="9.25390625" style="21" customWidth="1"/>
  </cols>
  <sheetData>
    <row r="1" spans="4:8" ht="14.25">
      <c r="D1" s="63" t="s">
        <v>106</v>
      </c>
      <c r="E1" s="63"/>
      <c r="F1" s="63"/>
      <c r="G1" s="63"/>
      <c r="H1" s="63"/>
    </row>
    <row r="2" spans="4:8" ht="14.25">
      <c r="D2" s="63" t="s">
        <v>146</v>
      </c>
      <c r="E2" s="63"/>
      <c r="F2" s="63"/>
      <c r="G2" s="63"/>
      <c r="H2" s="63"/>
    </row>
    <row r="3" spans="4:8" ht="14.25">
      <c r="D3" s="63" t="s">
        <v>142</v>
      </c>
      <c r="E3" s="63"/>
      <c r="F3" s="63"/>
      <c r="G3" s="63"/>
      <c r="H3" s="63"/>
    </row>
    <row r="4" spans="4:8" ht="14.25">
      <c r="D4" s="63" t="s">
        <v>138</v>
      </c>
      <c r="E4" s="63"/>
      <c r="F4" s="63"/>
      <c r="G4" s="63"/>
      <c r="H4" s="63"/>
    </row>
    <row r="6" spans="5:6" ht="22.5" customHeight="1">
      <c r="E6" s="32"/>
      <c r="F6" s="32"/>
    </row>
    <row r="7" spans="1:7" ht="15">
      <c r="A7" s="33"/>
      <c r="B7" s="33"/>
      <c r="C7" s="33"/>
      <c r="D7" s="64" t="s">
        <v>107</v>
      </c>
      <c r="E7" s="64"/>
      <c r="F7" s="64"/>
      <c r="G7" s="64"/>
    </row>
    <row r="8" spans="1:7" ht="15">
      <c r="A8" s="33"/>
      <c r="B8" s="33"/>
      <c r="C8" s="33"/>
      <c r="D8" s="65" t="s">
        <v>133</v>
      </c>
      <c r="E8" s="65"/>
      <c r="F8" s="65"/>
      <c r="G8" s="65"/>
    </row>
    <row r="9" spans="1:8" ht="15" customHeight="1">
      <c r="A9" s="61" t="s">
        <v>0</v>
      </c>
      <c r="B9" s="61" t="s">
        <v>87</v>
      </c>
      <c r="C9" s="61" t="s">
        <v>1</v>
      </c>
      <c r="D9" s="61" t="s">
        <v>84</v>
      </c>
      <c r="E9" s="62" t="s">
        <v>134</v>
      </c>
      <c r="F9" s="62" t="s">
        <v>139</v>
      </c>
      <c r="G9" s="62" t="s">
        <v>140</v>
      </c>
      <c r="H9" s="62" t="s">
        <v>141</v>
      </c>
    </row>
    <row r="10" spans="1:8" ht="23.25" customHeight="1">
      <c r="A10" s="61"/>
      <c r="B10" s="61"/>
      <c r="C10" s="61"/>
      <c r="D10" s="61"/>
      <c r="E10" s="66"/>
      <c r="F10" s="62"/>
      <c r="G10" s="62"/>
      <c r="H10" s="62"/>
    </row>
    <row r="11" spans="1:8" ht="14.25">
      <c r="A11" s="16">
        <v>1</v>
      </c>
      <c r="B11" s="34">
        <v>2</v>
      </c>
      <c r="C11" s="34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</row>
    <row r="12" spans="1:8" s="37" customFormat="1" ht="15">
      <c r="A12" s="23">
        <v>10</v>
      </c>
      <c r="B12" s="1"/>
      <c r="C12" s="9"/>
      <c r="D12" s="2" t="s">
        <v>2</v>
      </c>
      <c r="E12" s="44">
        <f aca="true" t="shared" si="0" ref="E12:G13">SUM(E13)</f>
        <v>8040</v>
      </c>
      <c r="F12" s="44">
        <f t="shared" si="0"/>
        <v>0</v>
      </c>
      <c r="G12" s="44">
        <f t="shared" si="0"/>
        <v>0</v>
      </c>
      <c r="H12" s="45">
        <f>E12+F12-G12</f>
        <v>8040</v>
      </c>
    </row>
    <row r="13" spans="1:8" s="38" customFormat="1" ht="15">
      <c r="A13" s="24"/>
      <c r="B13" s="3">
        <v>1030</v>
      </c>
      <c r="C13" s="8"/>
      <c r="D13" s="4" t="s">
        <v>4</v>
      </c>
      <c r="E13" s="46">
        <f t="shared" si="0"/>
        <v>8040</v>
      </c>
      <c r="F13" s="46">
        <f t="shared" si="0"/>
        <v>0</v>
      </c>
      <c r="G13" s="46">
        <f t="shared" si="0"/>
        <v>0</v>
      </c>
      <c r="H13" s="47">
        <f aca="true" t="shared" si="1" ref="H13:H76">E13+F13-G13</f>
        <v>8040</v>
      </c>
    </row>
    <row r="14" spans="1:8" ht="29.25" customHeight="1">
      <c r="A14" s="24"/>
      <c r="B14" s="3"/>
      <c r="C14" s="16">
        <v>2850</v>
      </c>
      <c r="D14" s="6" t="s">
        <v>85</v>
      </c>
      <c r="E14" s="48">
        <v>8040</v>
      </c>
      <c r="F14" s="49"/>
      <c r="G14" s="50"/>
      <c r="H14" s="51">
        <f t="shared" si="1"/>
        <v>8040</v>
      </c>
    </row>
    <row r="15" spans="1:8" s="37" customFormat="1" ht="15">
      <c r="A15" s="23">
        <v>20</v>
      </c>
      <c r="B15" s="1"/>
      <c r="C15" s="9"/>
      <c r="D15" s="2" t="s">
        <v>9</v>
      </c>
      <c r="E15" s="44">
        <f>SUM(E16)</f>
        <v>47000</v>
      </c>
      <c r="F15" s="44">
        <f>SUM(F16)</f>
        <v>0</v>
      </c>
      <c r="G15" s="44">
        <f>SUM(G16)</f>
        <v>0</v>
      </c>
      <c r="H15" s="45">
        <f t="shared" si="1"/>
        <v>47000</v>
      </c>
    </row>
    <row r="16" spans="1:8" s="38" customFormat="1" ht="15">
      <c r="A16" s="8"/>
      <c r="B16" s="3">
        <v>2095</v>
      </c>
      <c r="C16" s="8"/>
      <c r="D16" s="4" t="s">
        <v>5</v>
      </c>
      <c r="E16" s="46">
        <f>SUM(E17+E18+E19)</f>
        <v>47000</v>
      </c>
      <c r="F16" s="46">
        <f>SUM(F17+F18+F19)</f>
        <v>0</v>
      </c>
      <c r="G16" s="46">
        <f>SUM(G17+G18+G19)</f>
        <v>0</v>
      </c>
      <c r="H16" s="47">
        <f t="shared" si="1"/>
        <v>47000</v>
      </c>
    </row>
    <row r="17" spans="1:8" ht="15">
      <c r="A17" s="8"/>
      <c r="B17" s="3"/>
      <c r="C17" s="16">
        <v>4110</v>
      </c>
      <c r="D17" s="5" t="s">
        <v>29</v>
      </c>
      <c r="E17" s="52">
        <v>160</v>
      </c>
      <c r="F17" s="53"/>
      <c r="G17" s="50"/>
      <c r="H17" s="51">
        <f t="shared" si="1"/>
        <v>160</v>
      </c>
    </row>
    <row r="18" spans="1:8" ht="15">
      <c r="A18" s="8"/>
      <c r="B18" s="3"/>
      <c r="C18" s="16">
        <v>4210</v>
      </c>
      <c r="D18" s="5" t="s">
        <v>7</v>
      </c>
      <c r="E18" s="48">
        <v>6840</v>
      </c>
      <c r="F18" s="49"/>
      <c r="G18" s="50"/>
      <c r="H18" s="51">
        <f t="shared" si="1"/>
        <v>6840</v>
      </c>
    </row>
    <row r="19" spans="1:8" ht="15">
      <c r="A19" s="8"/>
      <c r="B19" s="3"/>
      <c r="C19" s="16">
        <v>4300</v>
      </c>
      <c r="D19" s="5" t="s">
        <v>8</v>
      </c>
      <c r="E19" s="48">
        <v>40000</v>
      </c>
      <c r="F19" s="49"/>
      <c r="G19" s="50"/>
      <c r="H19" s="51">
        <f t="shared" si="1"/>
        <v>40000</v>
      </c>
    </row>
    <row r="20" spans="1:8" s="37" customFormat="1" ht="29.25" customHeight="1">
      <c r="A20" s="9">
        <v>400</v>
      </c>
      <c r="B20" s="1"/>
      <c r="C20" s="9"/>
      <c r="D20" s="7" t="s">
        <v>86</v>
      </c>
      <c r="E20" s="44">
        <f>E21</f>
        <v>481275</v>
      </c>
      <c r="F20" s="44">
        <f>F21</f>
        <v>40000</v>
      </c>
      <c r="G20" s="44">
        <f>G21</f>
        <v>0</v>
      </c>
      <c r="H20" s="45">
        <f t="shared" si="1"/>
        <v>521275</v>
      </c>
    </row>
    <row r="21" spans="1:8" s="38" customFormat="1" ht="15">
      <c r="A21" s="8"/>
      <c r="B21" s="8">
        <v>40002</v>
      </c>
      <c r="C21" s="8"/>
      <c r="D21" s="4" t="s">
        <v>11</v>
      </c>
      <c r="E21" s="46">
        <f>E22+E23+E28</f>
        <v>481275</v>
      </c>
      <c r="F21" s="46">
        <f>F22+F23+F28</f>
        <v>40000</v>
      </c>
      <c r="G21" s="46">
        <f>G22+G23+G28</f>
        <v>0</v>
      </c>
      <c r="H21" s="47">
        <f t="shared" si="1"/>
        <v>521275</v>
      </c>
    </row>
    <row r="22" spans="1:8" ht="15">
      <c r="A22" s="8"/>
      <c r="B22" s="8"/>
      <c r="C22" s="16">
        <v>2650</v>
      </c>
      <c r="D22" s="5" t="s">
        <v>72</v>
      </c>
      <c r="E22" s="48">
        <v>8970</v>
      </c>
      <c r="F22" s="49"/>
      <c r="G22" s="50"/>
      <c r="H22" s="51">
        <f t="shared" si="1"/>
        <v>8970</v>
      </c>
    </row>
    <row r="23" spans="1:8" ht="15">
      <c r="A23" s="8"/>
      <c r="B23" s="8"/>
      <c r="C23" s="16">
        <v>6050</v>
      </c>
      <c r="D23" s="5" t="s">
        <v>3</v>
      </c>
      <c r="E23" s="52">
        <v>263115</v>
      </c>
      <c r="F23" s="52">
        <v>40000</v>
      </c>
      <c r="G23" s="50"/>
      <c r="H23" s="51">
        <f t="shared" si="1"/>
        <v>303115</v>
      </c>
    </row>
    <row r="24" spans="1:8" ht="15">
      <c r="A24" s="8"/>
      <c r="B24" s="8"/>
      <c r="C24" s="16"/>
      <c r="D24" s="5" t="s">
        <v>116</v>
      </c>
      <c r="E24" s="52"/>
      <c r="F24" s="52"/>
      <c r="G24" s="50"/>
      <c r="H24" s="51">
        <f t="shared" si="1"/>
        <v>0</v>
      </c>
    </row>
    <row r="25" spans="1:8" ht="15">
      <c r="A25" s="8"/>
      <c r="B25" s="8"/>
      <c r="C25" s="16"/>
      <c r="D25" s="5" t="s">
        <v>119</v>
      </c>
      <c r="E25" s="52">
        <v>123115</v>
      </c>
      <c r="F25" s="52">
        <v>40000</v>
      </c>
      <c r="G25" s="50"/>
      <c r="H25" s="51">
        <f t="shared" si="1"/>
        <v>163115</v>
      </c>
    </row>
    <row r="26" spans="1:8" ht="15">
      <c r="A26" s="8"/>
      <c r="B26" s="8"/>
      <c r="C26" s="16"/>
      <c r="D26" s="5" t="s">
        <v>120</v>
      </c>
      <c r="E26" s="52">
        <v>40000</v>
      </c>
      <c r="F26" s="52"/>
      <c r="G26" s="50"/>
      <c r="H26" s="51">
        <f t="shared" si="1"/>
        <v>40000</v>
      </c>
    </row>
    <row r="27" spans="1:8" ht="28.5">
      <c r="A27" s="8"/>
      <c r="B27" s="8"/>
      <c r="C27" s="16"/>
      <c r="D27" s="28" t="s">
        <v>121</v>
      </c>
      <c r="E27" s="52">
        <v>100000</v>
      </c>
      <c r="F27" s="49"/>
      <c r="G27" s="50"/>
      <c r="H27" s="51">
        <f t="shared" si="1"/>
        <v>100000</v>
      </c>
    </row>
    <row r="28" spans="1:8" ht="28.5">
      <c r="A28" s="8"/>
      <c r="B28" s="8"/>
      <c r="C28" s="16">
        <v>6050</v>
      </c>
      <c r="D28" s="28" t="s">
        <v>137</v>
      </c>
      <c r="E28" s="52">
        <v>209190</v>
      </c>
      <c r="F28" s="49"/>
      <c r="G28" s="50"/>
      <c r="H28" s="51">
        <f t="shared" si="1"/>
        <v>209190</v>
      </c>
    </row>
    <row r="29" spans="1:8" ht="15">
      <c r="A29" s="8"/>
      <c r="B29" s="8"/>
      <c r="C29" s="16"/>
      <c r="D29" s="28" t="s">
        <v>118</v>
      </c>
      <c r="E29" s="52">
        <v>209190</v>
      </c>
      <c r="F29" s="49"/>
      <c r="G29" s="50"/>
      <c r="H29" s="51">
        <f t="shared" si="1"/>
        <v>209190</v>
      </c>
    </row>
    <row r="30" spans="1:8" s="37" customFormat="1" ht="15">
      <c r="A30" s="9">
        <v>600</v>
      </c>
      <c r="B30" s="9"/>
      <c r="C30" s="9"/>
      <c r="D30" s="2" t="s">
        <v>12</v>
      </c>
      <c r="E30" s="44">
        <f>E31+E49</f>
        <v>2254935</v>
      </c>
      <c r="F30" s="44">
        <f>F31+F49</f>
        <v>0</v>
      </c>
      <c r="G30" s="44">
        <f>G31+G49</f>
        <v>0</v>
      </c>
      <c r="H30" s="45">
        <f t="shared" si="1"/>
        <v>2254935</v>
      </c>
    </row>
    <row r="31" spans="1:8" s="38" customFormat="1" ht="15">
      <c r="A31" s="8"/>
      <c r="B31" s="8">
        <v>60016</v>
      </c>
      <c r="C31" s="8"/>
      <c r="D31" s="4" t="s">
        <v>13</v>
      </c>
      <c r="E31" s="46">
        <f>SUM(E32+E33+E34+E35+E37+E43)</f>
        <v>2214935</v>
      </c>
      <c r="F31" s="46">
        <f>SUM(F32+F33+F34+F35+F37+F43)</f>
        <v>0</v>
      </c>
      <c r="G31" s="46">
        <f>SUM(G32+G33+G34+G35+G37+G43)</f>
        <v>0</v>
      </c>
      <c r="H31" s="47">
        <f t="shared" si="1"/>
        <v>2214935</v>
      </c>
    </row>
    <row r="32" spans="1:8" ht="15">
      <c r="A32" s="8"/>
      <c r="B32" s="8"/>
      <c r="C32" s="16">
        <v>4210</v>
      </c>
      <c r="D32" s="5" t="s">
        <v>14</v>
      </c>
      <c r="E32" s="48">
        <v>8953</v>
      </c>
      <c r="F32" s="49"/>
      <c r="G32" s="50"/>
      <c r="H32" s="51">
        <f t="shared" si="1"/>
        <v>8953</v>
      </c>
    </row>
    <row r="33" spans="1:8" ht="15">
      <c r="A33" s="8"/>
      <c r="B33" s="8"/>
      <c r="C33" s="16">
        <v>4270</v>
      </c>
      <c r="D33" s="5" t="s">
        <v>15</v>
      </c>
      <c r="E33" s="48">
        <v>40000</v>
      </c>
      <c r="F33" s="49"/>
      <c r="G33" s="50"/>
      <c r="H33" s="51">
        <f t="shared" si="1"/>
        <v>40000</v>
      </c>
    </row>
    <row r="34" spans="1:8" ht="15">
      <c r="A34" s="8"/>
      <c r="B34" s="8"/>
      <c r="C34" s="16">
        <v>4300</v>
      </c>
      <c r="D34" s="5" t="s">
        <v>16</v>
      </c>
      <c r="E34" s="48">
        <v>20000</v>
      </c>
      <c r="F34" s="49"/>
      <c r="G34" s="50"/>
      <c r="H34" s="51">
        <f t="shared" si="1"/>
        <v>20000</v>
      </c>
    </row>
    <row r="35" spans="1:8" ht="15">
      <c r="A35" s="8"/>
      <c r="B35" s="8"/>
      <c r="C35" s="16">
        <v>6050</v>
      </c>
      <c r="D35" s="5" t="s">
        <v>17</v>
      </c>
      <c r="E35" s="52">
        <v>120000</v>
      </c>
      <c r="F35" s="49"/>
      <c r="G35" s="50"/>
      <c r="H35" s="51">
        <f t="shared" si="1"/>
        <v>120000</v>
      </c>
    </row>
    <row r="36" spans="1:8" ht="15">
      <c r="A36" s="8"/>
      <c r="B36" s="8"/>
      <c r="C36" s="16"/>
      <c r="D36" s="5" t="s">
        <v>117</v>
      </c>
      <c r="E36" s="52">
        <v>120000</v>
      </c>
      <c r="F36" s="49"/>
      <c r="G36" s="50"/>
      <c r="H36" s="51">
        <f t="shared" si="1"/>
        <v>120000</v>
      </c>
    </row>
    <row r="37" spans="1:8" ht="15">
      <c r="A37" s="8"/>
      <c r="B37" s="8"/>
      <c r="C37" s="16">
        <v>6052</v>
      </c>
      <c r="D37" s="5" t="s">
        <v>110</v>
      </c>
      <c r="E37" s="48">
        <f>E39+E40+E41+E42</f>
        <v>1338163</v>
      </c>
      <c r="F37" s="49"/>
      <c r="G37" s="50"/>
      <c r="H37" s="51">
        <f t="shared" si="1"/>
        <v>1338163</v>
      </c>
    </row>
    <row r="38" spans="1:8" ht="15">
      <c r="A38" s="8"/>
      <c r="B38" s="8"/>
      <c r="C38" s="16"/>
      <c r="D38" s="5" t="s">
        <v>116</v>
      </c>
      <c r="E38" s="48"/>
      <c r="F38" s="49"/>
      <c r="G38" s="50"/>
      <c r="H38" s="51">
        <f t="shared" si="1"/>
        <v>0</v>
      </c>
    </row>
    <row r="39" spans="1:8" ht="15">
      <c r="A39" s="8"/>
      <c r="B39" s="8"/>
      <c r="C39" s="16"/>
      <c r="D39" s="5" t="s">
        <v>112</v>
      </c>
      <c r="E39" s="48">
        <v>37102</v>
      </c>
      <c r="F39" s="49"/>
      <c r="G39" s="50"/>
      <c r="H39" s="51">
        <f t="shared" si="1"/>
        <v>37102</v>
      </c>
    </row>
    <row r="40" spans="1:8" ht="15">
      <c r="A40" s="8"/>
      <c r="B40" s="8"/>
      <c r="C40" s="16"/>
      <c r="D40" s="5" t="s">
        <v>113</v>
      </c>
      <c r="E40" s="48">
        <v>629992</v>
      </c>
      <c r="F40" s="49"/>
      <c r="G40" s="50"/>
      <c r="H40" s="51">
        <f t="shared" si="1"/>
        <v>629992</v>
      </c>
    </row>
    <row r="41" spans="1:8" ht="15">
      <c r="A41" s="8"/>
      <c r="B41" s="8"/>
      <c r="C41" s="16"/>
      <c r="D41" s="5" t="s">
        <v>114</v>
      </c>
      <c r="E41" s="48">
        <v>384227</v>
      </c>
      <c r="F41" s="49"/>
      <c r="G41" s="50"/>
      <c r="H41" s="51">
        <f t="shared" si="1"/>
        <v>384227</v>
      </c>
    </row>
    <row r="42" spans="1:8" ht="15">
      <c r="A42" s="8"/>
      <c r="B42" s="8"/>
      <c r="C42" s="16"/>
      <c r="D42" s="5" t="s">
        <v>115</v>
      </c>
      <c r="E42" s="48">
        <v>286842</v>
      </c>
      <c r="F42" s="49"/>
      <c r="G42" s="50"/>
      <c r="H42" s="51">
        <f t="shared" si="1"/>
        <v>286842</v>
      </c>
    </row>
    <row r="43" spans="1:8" ht="28.5">
      <c r="A43" s="8"/>
      <c r="B43" s="8"/>
      <c r="C43" s="16">
        <v>6050</v>
      </c>
      <c r="D43" s="28" t="s">
        <v>137</v>
      </c>
      <c r="E43" s="48">
        <f>E45+E46+E47+E48</f>
        <v>687819</v>
      </c>
      <c r="F43" s="49"/>
      <c r="G43" s="50"/>
      <c r="H43" s="51">
        <f t="shared" si="1"/>
        <v>687819</v>
      </c>
    </row>
    <row r="44" spans="1:8" ht="15">
      <c r="A44" s="8"/>
      <c r="B44" s="8"/>
      <c r="C44" s="16"/>
      <c r="D44" s="5" t="s">
        <v>116</v>
      </c>
      <c r="E44" s="48"/>
      <c r="F44" s="49"/>
      <c r="G44" s="50"/>
      <c r="H44" s="51">
        <f t="shared" si="1"/>
        <v>0</v>
      </c>
    </row>
    <row r="45" spans="1:8" ht="15">
      <c r="A45" s="8"/>
      <c r="B45" s="8"/>
      <c r="C45" s="16"/>
      <c r="D45" s="5" t="s">
        <v>112</v>
      </c>
      <c r="E45" s="48">
        <v>47101</v>
      </c>
      <c r="F45" s="49"/>
      <c r="G45" s="50"/>
      <c r="H45" s="51">
        <f t="shared" si="1"/>
        <v>47101</v>
      </c>
    </row>
    <row r="46" spans="1:8" ht="15">
      <c r="A46" s="8"/>
      <c r="B46" s="8"/>
      <c r="C46" s="16"/>
      <c r="D46" s="5" t="s">
        <v>113</v>
      </c>
      <c r="E46" s="48">
        <v>417028</v>
      </c>
      <c r="F46" s="49"/>
      <c r="G46" s="50"/>
      <c r="H46" s="51">
        <f t="shared" si="1"/>
        <v>417028</v>
      </c>
    </row>
    <row r="47" spans="1:8" ht="15">
      <c r="A47" s="8"/>
      <c r="B47" s="8"/>
      <c r="C47" s="16"/>
      <c r="D47" s="5" t="s">
        <v>114</v>
      </c>
      <c r="E47" s="48">
        <v>128076</v>
      </c>
      <c r="F47" s="49"/>
      <c r="G47" s="50"/>
      <c r="H47" s="51">
        <f t="shared" si="1"/>
        <v>128076</v>
      </c>
    </row>
    <row r="48" spans="1:8" ht="15">
      <c r="A48" s="8"/>
      <c r="B48" s="8"/>
      <c r="C48" s="16"/>
      <c r="D48" s="5" t="s">
        <v>115</v>
      </c>
      <c r="E48" s="48">
        <v>95614</v>
      </c>
      <c r="F48" s="49"/>
      <c r="G48" s="50"/>
      <c r="H48" s="51">
        <f t="shared" si="1"/>
        <v>95614</v>
      </c>
    </row>
    <row r="49" spans="1:8" s="41" customFormat="1" ht="15">
      <c r="A49" s="15"/>
      <c r="B49" s="15">
        <v>60078</v>
      </c>
      <c r="C49" s="15"/>
      <c r="D49" s="30" t="s">
        <v>126</v>
      </c>
      <c r="E49" s="54">
        <f>E50</f>
        <v>40000</v>
      </c>
      <c r="F49" s="54">
        <f>F50</f>
        <v>0</v>
      </c>
      <c r="G49" s="54">
        <f>G50</f>
        <v>0</v>
      </c>
      <c r="H49" s="47">
        <f t="shared" si="1"/>
        <v>40000</v>
      </c>
    </row>
    <row r="50" spans="1:8" ht="15">
      <c r="A50" s="8"/>
      <c r="B50" s="8"/>
      <c r="C50" s="16">
        <v>4270</v>
      </c>
      <c r="D50" s="5" t="s">
        <v>15</v>
      </c>
      <c r="E50" s="48">
        <v>40000</v>
      </c>
      <c r="F50" s="49"/>
      <c r="G50" s="50"/>
      <c r="H50" s="51">
        <f t="shared" si="1"/>
        <v>40000</v>
      </c>
    </row>
    <row r="51" spans="1:8" s="37" customFormat="1" ht="15">
      <c r="A51" s="9">
        <v>700</v>
      </c>
      <c r="B51" s="9"/>
      <c r="C51" s="9"/>
      <c r="D51" s="2" t="s">
        <v>18</v>
      </c>
      <c r="E51" s="44">
        <f>SUM(E52)</f>
        <v>92480</v>
      </c>
      <c r="F51" s="44">
        <f>SUM(F52)</f>
        <v>0</v>
      </c>
      <c r="G51" s="44">
        <f>SUM(G52)</f>
        <v>0</v>
      </c>
      <c r="H51" s="45">
        <f t="shared" si="1"/>
        <v>92480</v>
      </c>
    </row>
    <row r="52" spans="1:8" s="38" customFormat="1" ht="15">
      <c r="A52" s="8"/>
      <c r="B52" s="8">
        <v>70005</v>
      </c>
      <c r="C52" s="8"/>
      <c r="D52" s="4" t="s">
        <v>19</v>
      </c>
      <c r="E52" s="46">
        <f>+SUM(E53:E60)</f>
        <v>92480</v>
      </c>
      <c r="F52" s="46">
        <f>+SUM(F53:F60)</f>
        <v>0</v>
      </c>
      <c r="G52" s="46">
        <f>+SUM(G53:G60)</f>
        <v>0</v>
      </c>
      <c r="H52" s="47">
        <f t="shared" si="1"/>
        <v>92480</v>
      </c>
    </row>
    <row r="53" spans="1:8" ht="15">
      <c r="A53" s="8"/>
      <c r="B53" s="8"/>
      <c r="C53" s="16">
        <v>4210</v>
      </c>
      <c r="D53" s="5" t="s">
        <v>7</v>
      </c>
      <c r="E53" s="48">
        <v>979</v>
      </c>
      <c r="F53" s="49"/>
      <c r="G53" s="50"/>
      <c r="H53" s="51">
        <f t="shared" si="1"/>
        <v>979</v>
      </c>
    </row>
    <row r="54" spans="1:8" ht="15">
      <c r="A54" s="8"/>
      <c r="B54" s="8"/>
      <c r="C54" s="16">
        <v>4260</v>
      </c>
      <c r="D54" s="5" t="s">
        <v>20</v>
      </c>
      <c r="E54" s="48">
        <v>25500</v>
      </c>
      <c r="F54" s="49"/>
      <c r="G54" s="50"/>
      <c r="H54" s="51">
        <f t="shared" si="1"/>
        <v>25500</v>
      </c>
    </row>
    <row r="55" spans="1:8" ht="15">
      <c r="A55" s="8"/>
      <c r="B55" s="8"/>
      <c r="C55" s="16">
        <v>4270</v>
      </c>
      <c r="D55" s="5" t="s">
        <v>15</v>
      </c>
      <c r="E55" s="48">
        <v>22500</v>
      </c>
      <c r="F55" s="49"/>
      <c r="G55" s="50"/>
      <c r="H55" s="51">
        <f t="shared" si="1"/>
        <v>22500</v>
      </c>
    </row>
    <row r="56" spans="1:8" ht="15">
      <c r="A56" s="8"/>
      <c r="B56" s="8"/>
      <c r="C56" s="16">
        <v>4300</v>
      </c>
      <c r="D56" s="5" t="s">
        <v>8</v>
      </c>
      <c r="E56" s="48">
        <v>34000</v>
      </c>
      <c r="F56" s="49"/>
      <c r="G56" s="50"/>
      <c r="H56" s="51">
        <f t="shared" si="1"/>
        <v>34000</v>
      </c>
    </row>
    <row r="57" spans="1:8" ht="15">
      <c r="A57" s="8"/>
      <c r="B57" s="8"/>
      <c r="C57" s="16">
        <v>4430</v>
      </c>
      <c r="D57" s="5" t="s">
        <v>21</v>
      </c>
      <c r="E57" s="48">
        <v>2900</v>
      </c>
      <c r="F57" s="49"/>
      <c r="G57" s="50"/>
      <c r="H57" s="51">
        <f t="shared" si="1"/>
        <v>2900</v>
      </c>
    </row>
    <row r="58" spans="1:8" ht="15">
      <c r="A58" s="8"/>
      <c r="B58" s="8"/>
      <c r="C58" s="16">
        <v>4480</v>
      </c>
      <c r="D58" s="5" t="s">
        <v>100</v>
      </c>
      <c r="E58" s="48">
        <v>0</v>
      </c>
      <c r="F58" s="49"/>
      <c r="G58" s="50"/>
      <c r="H58" s="51">
        <f t="shared" si="1"/>
        <v>0</v>
      </c>
    </row>
    <row r="59" spans="1:8" ht="15">
      <c r="A59" s="8"/>
      <c r="B59" s="8"/>
      <c r="C59" s="16">
        <v>4500</v>
      </c>
      <c r="D59" s="5" t="s">
        <v>101</v>
      </c>
      <c r="E59" s="48">
        <v>4101</v>
      </c>
      <c r="F59" s="49"/>
      <c r="G59" s="50"/>
      <c r="H59" s="51">
        <f t="shared" si="1"/>
        <v>4101</v>
      </c>
    </row>
    <row r="60" spans="1:8" ht="15">
      <c r="A60" s="8"/>
      <c r="B60" s="8"/>
      <c r="C60" s="16">
        <v>6060</v>
      </c>
      <c r="D60" s="5" t="s">
        <v>39</v>
      </c>
      <c r="E60" s="48">
        <v>2500</v>
      </c>
      <c r="F60" s="49"/>
      <c r="G60" s="50"/>
      <c r="H60" s="51">
        <f t="shared" si="1"/>
        <v>2500</v>
      </c>
    </row>
    <row r="61" spans="1:8" s="37" customFormat="1" ht="15">
      <c r="A61" s="9">
        <v>710</v>
      </c>
      <c r="B61" s="9"/>
      <c r="C61" s="9"/>
      <c r="D61" s="2" t="s">
        <v>22</v>
      </c>
      <c r="E61" s="44">
        <f>E62+E64+E66</f>
        <v>58400</v>
      </c>
      <c r="F61" s="44">
        <f>F62+F64+F66</f>
        <v>10000</v>
      </c>
      <c r="G61" s="44">
        <f>G62+G64+G66</f>
        <v>0</v>
      </c>
      <c r="H61" s="45">
        <f t="shared" si="1"/>
        <v>68400</v>
      </c>
    </row>
    <row r="62" spans="1:8" s="38" customFormat="1" ht="15">
      <c r="A62" s="8"/>
      <c r="B62" s="8">
        <v>71004</v>
      </c>
      <c r="C62" s="8"/>
      <c r="D62" s="4" t="s">
        <v>23</v>
      </c>
      <c r="E62" s="46">
        <f>SUM(E63)</f>
        <v>15000</v>
      </c>
      <c r="F62" s="46">
        <f>SUM(F63)</f>
        <v>10000</v>
      </c>
      <c r="G62" s="46">
        <f>SUM(G63)</f>
        <v>0</v>
      </c>
      <c r="H62" s="47">
        <f t="shared" si="1"/>
        <v>25000</v>
      </c>
    </row>
    <row r="63" spans="1:8" ht="15">
      <c r="A63" s="8"/>
      <c r="B63" s="8"/>
      <c r="C63" s="16">
        <v>4300</v>
      </c>
      <c r="D63" s="5" t="s">
        <v>8</v>
      </c>
      <c r="E63" s="48">
        <v>15000</v>
      </c>
      <c r="F63" s="52">
        <v>10000</v>
      </c>
      <c r="G63" s="50"/>
      <c r="H63" s="51">
        <f t="shared" si="1"/>
        <v>25000</v>
      </c>
    </row>
    <row r="64" spans="1:8" s="38" customFormat="1" ht="15">
      <c r="A64" s="8"/>
      <c r="B64" s="8">
        <v>71014</v>
      </c>
      <c r="C64" s="8"/>
      <c r="D64" s="4" t="s">
        <v>24</v>
      </c>
      <c r="E64" s="46">
        <f>SUM(E65)</f>
        <v>10000</v>
      </c>
      <c r="F64" s="46">
        <f>SUM(F65)</f>
        <v>0</v>
      </c>
      <c r="G64" s="46">
        <f>SUM(G65)</f>
        <v>0</v>
      </c>
      <c r="H64" s="47">
        <f t="shared" si="1"/>
        <v>10000</v>
      </c>
    </row>
    <row r="65" spans="1:8" ht="15">
      <c r="A65" s="8"/>
      <c r="B65" s="8"/>
      <c r="C65" s="16">
        <v>4300</v>
      </c>
      <c r="D65" s="5" t="s">
        <v>8</v>
      </c>
      <c r="E65" s="48">
        <v>10000</v>
      </c>
      <c r="F65" s="49"/>
      <c r="G65" s="50"/>
      <c r="H65" s="51">
        <f t="shared" si="1"/>
        <v>10000</v>
      </c>
    </row>
    <row r="66" spans="1:8" s="38" customFormat="1" ht="15">
      <c r="A66" s="8"/>
      <c r="B66" s="8">
        <v>71035</v>
      </c>
      <c r="C66" s="8"/>
      <c r="D66" s="4" t="s">
        <v>95</v>
      </c>
      <c r="E66" s="46">
        <f>E67+E68+E69</f>
        <v>33400</v>
      </c>
      <c r="F66" s="46">
        <f>F67+F68+F69</f>
        <v>0</v>
      </c>
      <c r="G66" s="46">
        <f>G67+G68+G69</f>
        <v>0</v>
      </c>
      <c r="H66" s="47">
        <f t="shared" si="1"/>
        <v>33400</v>
      </c>
    </row>
    <row r="67" spans="1:8" ht="15">
      <c r="A67" s="8"/>
      <c r="B67" s="8"/>
      <c r="C67" s="16">
        <v>4210</v>
      </c>
      <c r="D67" s="5" t="s">
        <v>7</v>
      </c>
      <c r="E67" s="52">
        <v>400</v>
      </c>
      <c r="F67" s="49"/>
      <c r="G67" s="50"/>
      <c r="H67" s="51">
        <f t="shared" si="1"/>
        <v>400</v>
      </c>
    </row>
    <row r="68" spans="1:8" ht="15">
      <c r="A68" s="8"/>
      <c r="B68" s="8"/>
      <c r="C68" s="16">
        <v>4270</v>
      </c>
      <c r="D68" s="5" t="s">
        <v>15</v>
      </c>
      <c r="E68" s="52">
        <v>30000</v>
      </c>
      <c r="F68" s="49"/>
      <c r="G68" s="50"/>
      <c r="H68" s="51">
        <f t="shared" si="1"/>
        <v>30000</v>
      </c>
    </row>
    <row r="69" spans="1:8" ht="15">
      <c r="A69" s="8"/>
      <c r="B69" s="8"/>
      <c r="C69" s="16">
        <v>4300</v>
      </c>
      <c r="D69" s="5" t="s">
        <v>8</v>
      </c>
      <c r="E69" s="48">
        <v>3000</v>
      </c>
      <c r="F69" s="49"/>
      <c r="G69" s="50"/>
      <c r="H69" s="51">
        <f t="shared" si="1"/>
        <v>3000</v>
      </c>
    </row>
    <row r="70" spans="1:8" s="37" customFormat="1" ht="15">
      <c r="A70" s="9">
        <v>750</v>
      </c>
      <c r="B70" s="9"/>
      <c r="C70" s="9"/>
      <c r="D70" s="2" t="s">
        <v>25</v>
      </c>
      <c r="E70" s="44">
        <f>E71+E81+E86+E105</f>
        <v>1874673</v>
      </c>
      <c r="F70" s="44">
        <f>F71+F81+F86+F105</f>
        <v>10000</v>
      </c>
      <c r="G70" s="44">
        <f>SUM(G71+G81+G86+G105)</f>
        <v>0</v>
      </c>
      <c r="H70" s="45">
        <f t="shared" si="1"/>
        <v>1884673</v>
      </c>
    </row>
    <row r="71" spans="1:8" s="38" customFormat="1" ht="15">
      <c r="A71" s="8"/>
      <c r="B71" s="8">
        <v>75011</v>
      </c>
      <c r="C71" s="8"/>
      <c r="D71" s="4" t="s">
        <v>26</v>
      </c>
      <c r="E71" s="46">
        <f>SUM(E72:E80)</f>
        <v>140180</v>
      </c>
      <c r="F71" s="46">
        <f>SUM(F72:F80)</f>
        <v>0</v>
      </c>
      <c r="G71" s="46">
        <f>SUM(G72:G80)</f>
        <v>0</v>
      </c>
      <c r="H71" s="47">
        <f t="shared" si="1"/>
        <v>140180</v>
      </c>
    </row>
    <row r="72" spans="1:8" ht="15">
      <c r="A72" s="8"/>
      <c r="B72" s="8"/>
      <c r="C72" s="16">
        <v>4010</v>
      </c>
      <c r="D72" s="5" t="s">
        <v>27</v>
      </c>
      <c r="E72" s="48">
        <v>105399</v>
      </c>
      <c r="F72" s="49"/>
      <c r="G72" s="50"/>
      <c r="H72" s="51">
        <f t="shared" si="1"/>
        <v>105399</v>
      </c>
    </row>
    <row r="73" spans="1:8" ht="15">
      <c r="A73" s="8"/>
      <c r="B73" s="8"/>
      <c r="C73" s="16">
        <v>4040</v>
      </c>
      <c r="D73" s="5" t="s">
        <v>28</v>
      </c>
      <c r="E73" s="48">
        <v>7721</v>
      </c>
      <c r="F73" s="49"/>
      <c r="G73" s="50"/>
      <c r="H73" s="51">
        <f t="shared" si="1"/>
        <v>7721</v>
      </c>
    </row>
    <row r="74" spans="1:8" ht="15">
      <c r="A74" s="8"/>
      <c r="B74" s="8"/>
      <c r="C74" s="16">
        <v>4110</v>
      </c>
      <c r="D74" s="5" t="s">
        <v>29</v>
      </c>
      <c r="E74" s="48">
        <v>17800</v>
      </c>
      <c r="F74" s="49"/>
      <c r="G74" s="50"/>
      <c r="H74" s="51">
        <f t="shared" si="1"/>
        <v>17800</v>
      </c>
    </row>
    <row r="75" spans="1:8" ht="15">
      <c r="A75" s="8"/>
      <c r="B75" s="8"/>
      <c r="C75" s="16">
        <v>4120</v>
      </c>
      <c r="D75" s="5" t="s">
        <v>30</v>
      </c>
      <c r="E75" s="48">
        <v>2600</v>
      </c>
      <c r="F75" s="49"/>
      <c r="G75" s="50"/>
      <c r="H75" s="51">
        <f t="shared" si="1"/>
        <v>2600</v>
      </c>
    </row>
    <row r="76" spans="1:8" ht="15">
      <c r="A76" s="8"/>
      <c r="B76" s="8"/>
      <c r="C76" s="16">
        <v>4210</v>
      </c>
      <c r="D76" s="5" t="s">
        <v>7</v>
      </c>
      <c r="E76" s="48">
        <v>1860</v>
      </c>
      <c r="F76" s="49"/>
      <c r="G76" s="50"/>
      <c r="H76" s="51">
        <f t="shared" si="1"/>
        <v>1860</v>
      </c>
    </row>
    <row r="77" spans="1:8" ht="15">
      <c r="A77" s="8"/>
      <c r="B77" s="8"/>
      <c r="C77" s="16">
        <v>4280</v>
      </c>
      <c r="D77" s="5" t="s">
        <v>35</v>
      </c>
      <c r="E77" s="48">
        <v>100</v>
      </c>
      <c r="F77" s="49"/>
      <c r="G77" s="50"/>
      <c r="H77" s="51">
        <f aca="true" t="shared" si="2" ref="H77:H146">E77+F77-G77</f>
        <v>100</v>
      </c>
    </row>
    <row r="78" spans="1:8" ht="15">
      <c r="A78" s="8"/>
      <c r="B78" s="8"/>
      <c r="C78" s="16">
        <v>4300</v>
      </c>
      <c r="D78" s="5" t="s">
        <v>8</v>
      </c>
      <c r="E78" s="48">
        <v>2500</v>
      </c>
      <c r="F78" s="49"/>
      <c r="G78" s="50"/>
      <c r="H78" s="51">
        <f t="shared" si="2"/>
        <v>2500</v>
      </c>
    </row>
    <row r="79" spans="1:8" ht="15">
      <c r="A79" s="8"/>
      <c r="B79" s="8"/>
      <c r="C79" s="16">
        <v>4410</v>
      </c>
      <c r="D79" s="5" t="s">
        <v>36</v>
      </c>
      <c r="E79" s="48">
        <v>100</v>
      </c>
      <c r="F79" s="49"/>
      <c r="G79" s="50"/>
      <c r="H79" s="51">
        <f t="shared" si="2"/>
        <v>100</v>
      </c>
    </row>
    <row r="80" spans="1:8" ht="15">
      <c r="A80" s="8"/>
      <c r="B80" s="8"/>
      <c r="C80" s="16">
        <v>4440</v>
      </c>
      <c r="D80" s="5" t="s">
        <v>38</v>
      </c>
      <c r="E80" s="48">
        <v>2100</v>
      </c>
      <c r="F80" s="49"/>
      <c r="G80" s="50"/>
      <c r="H80" s="51">
        <f t="shared" si="2"/>
        <v>2100</v>
      </c>
    </row>
    <row r="81" spans="1:8" s="38" customFormat="1" ht="15">
      <c r="A81" s="8"/>
      <c r="B81" s="8">
        <v>75022</v>
      </c>
      <c r="C81" s="8"/>
      <c r="D81" s="4" t="s">
        <v>31</v>
      </c>
      <c r="E81" s="46">
        <f>SUM(E82:E85)</f>
        <v>45000</v>
      </c>
      <c r="F81" s="46">
        <f>SUM(F82:F85)</f>
        <v>0</v>
      </c>
      <c r="G81" s="46">
        <f>SUM(G82:G85)</f>
        <v>0</v>
      </c>
      <c r="H81" s="47">
        <f t="shared" si="2"/>
        <v>45000</v>
      </c>
    </row>
    <row r="82" spans="1:8" ht="15">
      <c r="A82" s="8"/>
      <c r="B82" s="8"/>
      <c r="C82" s="16">
        <v>3030</v>
      </c>
      <c r="D82" s="5" t="s">
        <v>10</v>
      </c>
      <c r="E82" s="48">
        <v>39300</v>
      </c>
      <c r="F82" s="49"/>
      <c r="G82" s="50"/>
      <c r="H82" s="51">
        <f t="shared" si="2"/>
        <v>39300</v>
      </c>
    </row>
    <row r="83" spans="1:8" ht="15">
      <c r="A83" s="8"/>
      <c r="B83" s="8"/>
      <c r="C83" s="16">
        <v>4210</v>
      </c>
      <c r="D83" s="5" t="s">
        <v>7</v>
      </c>
      <c r="E83" s="48">
        <v>4000</v>
      </c>
      <c r="F83" s="49"/>
      <c r="G83" s="50"/>
      <c r="H83" s="51">
        <f t="shared" si="2"/>
        <v>4000</v>
      </c>
    </row>
    <row r="84" spans="1:8" ht="15">
      <c r="A84" s="8"/>
      <c r="B84" s="8"/>
      <c r="C84" s="16">
        <v>4300</v>
      </c>
      <c r="D84" s="5" t="s">
        <v>8</v>
      </c>
      <c r="E84" s="48">
        <v>1500</v>
      </c>
      <c r="F84" s="49"/>
      <c r="G84" s="50"/>
      <c r="H84" s="51">
        <f t="shared" si="2"/>
        <v>1500</v>
      </c>
    </row>
    <row r="85" spans="1:8" ht="15">
      <c r="A85" s="8"/>
      <c r="B85" s="8"/>
      <c r="C85" s="16">
        <v>4410</v>
      </c>
      <c r="D85" s="5" t="s">
        <v>32</v>
      </c>
      <c r="E85" s="48">
        <v>200</v>
      </c>
      <c r="F85" s="49"/>
      <c r="G85" s="50"/>
      <c r="H85" s="51">
        <f t="shared" si="2"/>
        <v>200</v>
      </c>
    </row>
    <row r="86" spans="1:8" s="38" customFormat="1" ht="15">
      <c r="A86" s="8"/>
      <c r="B86" s="8">
        <v>75023</v>
      </c>
      <c r="C86" s="8"/>
      <c r="D86" s="4" t="s">
        <v>33</v>
      </c>
      <c r="E86" s="46">
        <f>SUM(E87:E104)</f>
        <v>1679493</v>
      </c>
      <c r="F86" s="46">
        <f>SUM(F87:F104)</f>
        <v>0</v>
      </c>
      <c r="G86" s="46">
        <f>SUM(G87:G104)</f>
        <v>0</v>
      </c>
      <c r="H86" s="47">
        <f t="shared" si="2"/>
        <v>1679493</v>
      </c>
    </row>
    <row r="87" spans="1:8" ht="15">
      <c r="A87" s="8"/>
      <c r="B87" s="8"/>
      <c r="C87" s="16">
        <v>3020</v>
      </c>
      <c r="D87" s="5" t="s">
        <v>34</v>
      </c>
      <c r="E87" s="48">
        <v>3500</v>
      </c>
      <c r="F87" s="49"/>
      <c r="G87" s="50"/>
      <c r="H87" s="51">
        <f t="shared" si="2"/>
        <v>3500</v>
      </c>
    </row>
    <row r="88" spans="1:8" ht="15">
      <c r="A88" s="8"/>
      <c r="B88" s="8"/>
      <c r="C88" s="16">
        <v>3030</v>
      </c>
      <c r="D88" s="5" t="s">
        <v>10</v>
      </c>
      <c r="E88" s="48">
        <v>4000</v>
      </c>
      <c r="F88" s="49"/>
      <c r="G88" s="50"/>
      <c r="H88" s="51">
        <f t="shared" si="2"/>
        <v>4000</v>
      </c>
    </row>
    <row r="89" spans="1:8" ht="15">
      <c r="A89" s="8"/>
      <c r="B89" s="8"/>
      <c r="C89" s="16">
        <v>4010</v>
      </c>
      <c r="D89" s="5" t="s">
        <v>27</v>
      </c>
      <c r="E89" s="48">
        <v>1104970</v>
      </c>
      <c r="F89" s="49"/>
      <c r="G89" s="50"/>
      <c r="H89" s="51">
        <f t="shared" si="2"/>
        <v>1104970</v>
      </c>
    </row>
    <row r="90" spans="1:8" ht="15">
      <c r="A90" s="8"/>
      <c r="B90" s="8"/>
      <c r="C90" s="16">
        <v>4040</v>
      </c>
      <c r="D90" s="5" t="s">
        <v>28</v>
      </c>
      <c r="E90" s="48">
        <v>82780</v>
      </c>
      <c r="F90" s="49"/>
      <c r="G90" s="50"/>
      <c r="H90" s="51">
        <f t="shared" si="2"/>
        <v>82780</v>
      </c>
    </row>
    <row r="91" spans="1:8" ht="15">
      <c r="A91" s="8"/>
      <c r="B91" s="8"/>
      <c r="C91" s="16">
        <v>4110</v>
      </c>
      <c r="D91" s="5" t="s">
        <v>29</v>
      </c>
      <c r="E91" s="48">
        <v>204600</v>
      </c>
      <c r="F91" s="49"/>
      <c r="G91" s="50"/>
      <c r="H91" s="51">
        <f t="shared" si="2"/>
        <v>204600</v>
      </c>
    </row>
    <row r="92" spans="1:8" ht="15">
      <c r="A92" s="8"/>
      <c r="B92" s="8"/>
      <c r="C92" s="16">
        <v>4120</v>
      </c>
      <c r="D92" s="5" t="s">
        <v>30</v>
      </c>
      <c r="E92" s="48">
        <v>29103</v>
      </c>
      <c r="F92" s="49"/>
      <c r="G92" s="50"/>
      <c r="H92" s="51">
        <f t="shared" si="2"/>
        <v>29103</v>
      </c>
    </row>
    <row r="93" spans="1:8" ht="15" customHeight="1">
      <c r="A93" s="8"/>
      <c r="B93" s="8"/>
      <c r="C93" s="16">
        <v>4140</v>
      </c>
      <c r="D93" s="10" t="s">
        <v>96</v>
      </c>
      <c r="E93" s="48">
        <v>8900</v>
      </c>
      <c r="F93" s="49"/>
      <c r="G93" s="50"/>
      <c r="H93" s="51">
        <f t="shared" si="2"/>
        <v>8900</v>
      </c>
    </row>
    <row r="94" spans="1:8" ht="15">
      <c r="A94" s="8"/>
      <c r="B94" s="8"/>
      <c r="C94" s="16">
        <v>4210</v>
      </c>
      <c r="D94" s="5" t="s">
        <v>7</v>
      </c>
      <c r="E94" s="48">
        <v>58700</v>
      </c>
      <c r="F94" s="49"/>
      <c r="G94" s="50"/>
      <c r="H94" s="51">
        <f t="shared" si="2"/>
        <v>58700</v>
      </c>
    </row>
    <row r="95" spans="1:8" ht="15">
      <c r="A95" s="8"/>
      <c r="B95" s="8"/>
      <c r="C95" s="16">
        <v>4260</v>
      </c>
      <c r="D95" s="5" t="s">
        <v>20</v>
      </c>
      <c r="E95" s="48">
        <v>17000</v>
      </c>
      <c r="F95" s="49"/>
      <c r="G95" s="50"/>
      <c r="H95" s="51">
        <f t="shared" si="2"/>
        <v>17000</v>
      </c>
    </row>
    <row r="96" spans="1:8" ht="15">
      <c r="A96" s="8"/>
      <c r="B96" s="8"/>
      <c r="C96" s="16">
        <v>4270</v>
      </c>
      <c r="D96" s="5" t="s">
        <v>15</v>
      </c>
      <c r="E96" s="48">
        <v>1000</v>
      </c>
      <c r="F96" s="49"/>
      <c r="G96" s="50"/>
      <c r="H96" s="51">
        <f t="shared" si="2"/>
        <v>1000</v>
      </c>
    </row>
    <row r="97" spans="1:8" ht="15">
      <c r="A97" s="8"/>
      <c r="B97" s="8"/>
      <c r="C97" s="16">
        <v>4280</v>
      </c>
      <c r="D97" s="5" t="s">
        <v>35</v>
      </c>
      <c r="E97" s="48">
        <v>1400</v>
      </c>
      <c r="F97" s="49"/>
      <c r="G97" s="50"/>
      <c r="H97" s="51">
        <f t="shared" si="2"/>
        <v>1400</v>
      </c>
    </row>
    <row r="98" spans="1:8" ht="15">
      <c r="A98" s="8"/>
      <c r="B98" s="8"/>
      <c r="C98" s="16">
        <v>4300</v>
      </c>
      <c r="D98" s="5" t="s">
        <v>8</v>
      </c>
      <c r="E98" s="48">
        <v>105270</v>
      </c>
      <c r="F98" s="49"/>
      <c r="G98" s="50"/>
      <c r="H98" s="51">
        <f t="shared" si="2"/>
        <v>105270</v>
      </c>
    </row>
    <row r="99" spans="1:8" ht="15">
      <c r="A99" s="8"/>
      <c r="B99" s="8"/>
      <c r="C99" s="16">
        <v>4410</v>
      </c>
      <c r="D99" s="5" t="s">
        <v>36</v>
      </c>
      <c r="E99" s="48">
        <v>18000</v>
      </c>
      <c r="F99" s="49"/>
      <c r="G99" s="50"/>
      <c r="H99" s="51">
        <f t="shared" si="2"/>
        <v>18000</v>
      </c>
    </row>
    <row r="100" spans="1:8" ht="15">
      <c r="A100" s="8"/>
      <c r="B100" s="8"/>
      <c r="C100" s="16">
        <v>4420</v>
      </c>
      <c r="D100" s="5" t="s">
        <v>37</v>
      </c>
      <c r="E100" s="48">
        <v>1600</v>
      </c>
      <c r="F100" s="49"/>
      <c r="G100" s="50"/>
      <c r="H100" s="51">
        <f t="shared" si="2"/>
        <v>1600</v>
      </c>
    </row>
    <row r="101" spans="1:8" ht="15">
      <c r="A101" s="8"/>
      <c r="B101" s="8"/>
      <c r="C101" s="16">
        <v>4430</v>
      </c>
      <c r="D101" s="5" t="s">
        <v>21</v>
      </c>
      <c r="E101" s="48">
        <v>2700</v>
      </c>
      <c r="F101" s="49"/>
      <c r="G101" s="50"/>
      <c r="H101" s="51">
        <f t="shared" si="2"/>
        <v>2700</v>
      </c>
    </row>
    <row r="102" spans="1:8" ht="15">
      <c r="A102" s="8"/>
      <c r="B102" s="8"/>
      <c r="C102" s="16">
        <v>4440</v>
      </c>
      <c r="D102" s="5" t="s">
        <v>38</v>
      </c>
      <c r="E102" s="48">
        <v>25970</v>
      </c>
      <c r="F102" s="49"/>
      <c r="G102" s="50"/>
      <c r="H102" s="51">
        <f t="shared" si="2"/>
        <v>25970</v>
      </c>
    </row>
    <row r="103" spans="1:8" ht="15">
      <c r="A103" s="8"/>
      <c r="B103" s="8"/>
      <c r="C103" s="16">
        <v>6050</v>
      </c>
      <c r="D103" s="5" t="s">
        <v>3</v>
      </c>
      <c r="E103" s="48">
        <v>0</v>
      </c>
      <c r="F103" s="49"/>
      <c r="G103" s="50"/>
      <c r="H103" s="51">
        <f t="shared" si="2"/>
        <v>0</v>
      </c>
    </row>
    <row r="104" spans="1:8" ht="15">
      <c r="A104" s="8"/>
      <c r="B104" s="8"/>
      <c r="C104" s="16">
        <v>6060</v>
      </c>
      <c r="D104" s="5" t="s">
        <v>39</v>
      </c>
      <c r="E104" s="48">
        <v>10000</v>
      </c>
      <c r="F104" s="49"/>
      <c r="G104" s="50"/>
      <c r="H104" s="51">
        <f t="shared" si="2"/>
        <v>10000</v>
      </c>
    </row>
    <row r="105" spans="1:8" s="38" customFormat="1" ht="15">
      <c r="A105" s="8"/>
      <c r="B105" s="8">
        <v>75095</v>
      </c>
      <c r="C105" s="8"/>
      <c r="D105" s="4" t="s">
        <v>5</v>
      </c>
      <c r="E105" s="46">
        <f>SUM(E106:E110)</f>
        <v>10000</v>
      </c>
      <c r="F105" s="46">
        <f>SUM(F106:F110)</f>
        <v>10000</v>
      </c>
      <c r="G105" s="46">
        <f>SUM(G106:G110)</f>
        <v>0</v>
      </c>
      <c r="H105" s="47">
        <f>E105+F105-G105</f>
        <v>20000</v>
      </c>
    </row>
    <row r="106" spans="1:8" ht="15">
      <c r="A106" s="8"/>
      <c r="B106" s="8"/>
      <c r="C106" s="16">
        <v>4210</v>
      </c>
      <c r="D106" s="5" t="s">
        <v>7</v>
      </c>
      <c r="E106" s="48">
        <v>2000</v>
      </c>
      <c r="F106" s="52">
        <v>5000</v>
      </c>
      <c r="G106" s="50"/>
      <c r="H106" s="51">
        <f t="shared" si="2"/>
        <v>7000</v>
      </c>
    </row>
    <row r="107" spans="1:8" ht="15">
      <c r="A107" s="8"/>
      <c r="B107" s="8"/>
      <c r="C107" s="16">
        <v>4300</v>
      </c>
      <c r="D107" s="5" t="s">
        <v>8</v>
      </c>
      <c r="E107" s="48">
        <v>1000</v>
      </c>
      <c r="F107" s="52">
        <v>5000</v>
      </c>
      <c r="G107" s="50"/>
      <c r="H107" s="51">
        <f t="shared" si="2"/>
        <v>6000</v>
      </c>
    </row>
    <row r="108" spans="1:8" ht="15">
      <c r="A108" s="8"/>
      <c r="B108" s="8"/>
      <c r="C108" s="16">
        <v>4410</v>
      </c>
      <c r="D108" s="5" t="s">
        <v>36</v>
      </c>
      <c r="E108" s="48">
        <v>350</v>
      </c>
      <c r="F108" s="52">
        <v>0</v>
      </c>
      <c r="G108" s="50"/>
      <c r="H108" s="51">
        <f t="shared" si="2"/>
        <v>350</v>
      </c>
    </row>
    <row r="109" spans="1:8" ht="15">
      <c r="A109" s="8"/>
      <c r="B109" s="8"/>
      <c r="C109" s="16">
        <v>4420</v>
      </c>
      <c r="D109" s="5" t="s">
        <v>37</v>
      </c>
      <c r="E109" s="48">
        <v>0</v>
      </c>
      <c r="F109" s="52">
        <v>0</v>
      </c>
      <c r="G109" s="50"/>
      <c r="H109" s="51">
        <f t="shared" si="2"/>
        <v>0</v>
      </c>
    </row>
    <row r="110" spans="1:8" ht="15">
      <c r="A110" s="8"/>
      <c r="B110" s="8"/>
      <c r="C110" s="16">
        <v>4430</v>
      </c>
      <c r="D110" s="5" t="s">
        <v>21</v>
      </c>
      <c r="E110" s="48">
        <v>6650</v>
      </c>
      <c r="F110" s="52"/>
      <c r="G110" s="50"/>
      <c r="H110" s="51">
        <f t="shared" si="2"/>
        <v>6650</v>
      </c>
    </row>
    <row r="111" spans="1:8" s="37" customFormat="1" ht="33.75" customHeight="1">
      <c r="A111" s="25">
        <v>751</v>
      </c>
      <c r="B111" s="9"/>
      <c r="C111" s="9"/>
      <c r="D111" s="11" t="s">
        <v>40</v>
      </c>
      <c r="E111" s="44">
        <f aca="true" t="shared" si="3" ref="E111:G112">E112</f>
        <v>1412</v>
      </c>
      <c r="F111" s="44">
        <f>F112+F114</f>
        <v>5578</v>
      </c>
      <c r="G111" s="44">
        <f t="shared" si="3"/>
        <v>0</v>
      </c>
      <c r="H111" s="45">
        <f t="shared" si="2"/>
        <v>6990</v>
      </c>
    </row>
    <row r="112" spans="1:8" s="38" customFormat="1" ht="28.5" customHeight="1">
      <c r="A112" s="8"/>
      <c r="B112" s="8">
        <v>75101</v>
      </c>
      <c r="C112" s="8"/>
      <c r="D112" s="12" t="s">
        <v>88</v>
      </c>
      <c r="E112" s="46">
        <f t="shared" si="3"/>
        <v>1412</v>
      </c>
      <c r="F112" s="46">
        <f t="shared" si="3"/>
        <v>0</v>
      </c>
      <c r="G112" s="46">
        <f t="shared" si="3"/>
        <v>0</v>
      </c>
      <c r="H112" s="47">
        <f t="shared" si="2"/>
        <v>1412</v>
      </c>
    </row>
    <row r="113" spans="1:8" ht="15">
      <c r="A113" s="8"/>
      <c r="B113" s="8"/>
      <c r="C113" s="16">
        <v>4210</v>
      </c>
      <c r="D113" s="5" t="s">
        <v>7</v>
      </c>
      <c r="E113" s="48">
        <v>1412</v>
      </c>
      <c r="F113" s="49"/>
      <c r="G113" s="50"/>
      <c r="H113" s="51">
        <f t="shared" si="2"/>
        <v>1412</v>
      </c>
    </row>
    <row r="114" spans="1:8" s="38" customFormat="1" ht="15">
      <c r="A114" s="8"/>
      <c r="B114" s="8">
        <v>75113</v>
      </c>
      <c r="C114" s="8"/>
      <c r="D114" s="4" t="s">
        <v>145</v>
      </c>
      <c r="E114" s="54">
        <f>SUM(E115:E117)</f>
        <v>0</v>
      </c>
      <c r="F114" s="54">
        <f>SUM(F115:F117)</f>
        <v>5578</v>
      </c>
      <c r="G114" s="54">
        <f>SUM(G115:G117)</f>
        <v>0</v>
      </c>
      <c r="H114" s="47">
        <f t="shared" si="2"/>
        <v>5578</v>
      </c>
    </row>
    <row r="115" spans="1:8" ht="15">
      <c r="A115" s="8"/>
      <c r="B115" s="8"/>
      <c r="C115" s="16">
        <v>4210</v>
      </c>
      <c r="D115" s="60" t="s">
        <v>7</v>
      </c>
      <c r="E115" s="48">
        <v>0</v>
      </c>
      <c r="F115" s="52">
        <v>2500</v>
      </c>
      <c r="G115" s="50"/>
      <c r="H115" s="51">
        <f t="shared" si="2"/>
        <v>2500</v>
      </c>
    </row>
    <row r="116" spans="1:8" ht="15">
      <c r="A116" s="8"/>
      <c r="B116" s="8"/>
      <c r="C116" s="16">
        <v>4300</v>
      </c>
      <c r="D116" s="60" t="s">
        <v>8</v>
      </c>
      <c r="E116" s="48">
        <v>0</v>
      </c>
      <c r="F116" s="52">
        <v>2078</v>
      </c>
      <c r="G116" s="50"/>
      <c r="H116" s="51">
        <f t="shared" si="2"/>
        <v>2078</v>
      </c>
    </row>
    <row r="117" spans="1:8" ht="15">
      <c r="A117" s="8"/>
      <c r="B117" s="8"/>
      <c r="C117" s="16">
        <v>4410</v>
      </c>
      <c r="D117" s="60" t="s">
        <v>36</v>
      </c>
      <c r="E117" s="48">
        <v>0</v>
      </c>
      <c r="F117" s="52">
        <v>1000</v>
      </c>
      <c r="G117" s="50"/>
      <c r="H117" s="51">
        <f t="shared" si="2"/>
        <v>1000</v>
      </c>
    </row>
    <row r="118" spans="1:8" s="37" customFormat="1" ht="15">
      <c r="A118" s="9">
        <v>754</v>
      </c>
      <c r="B118" s="9"/>
      <c r="C118" s="9"/>
      <c r="D118" s="2" t="s">
        <v>103</v>
      </c>
      <c r="E118" s="44">
        <f>E119+E127</f>
        <v>100000</v>
      </c>
      <c r="F118" s="44">
        <f>F119+F127</f>
        <v>37128</v>
      </c>
      <c r="G118" s="44">
        <f>G119+G127</f>
        <v>0</v>
      </c>
      <c r="H118" s="45">
        <f t="shared" si="2"/>
        <v>137128</v>
      </c>
    </row>
    <row r="119" spans="1:8" s="38" customFormat="1" ht="15">
      <c r="A119" s="8"/>
      <c r="B119" s="8">
        <v>75412</v>
      </c>
      <c r="C119" s="8"/>
      <c r="D119" s="4" t="s">
        <v>42</v>
      </c>
      <c r="E119" s="46">
        <f>SUM(E120:E126)</f>
        <v>80000</v>
      </c>
      <c r="F119" s="46">
        <f>SUM(F120:F126)</f>
        <v>37128</v>
      </c>
      <c r="G119" s="46">
        <f>SUM(G120:G126)</f>
        <v>0</v>
      </c>
      <c r="H119" s="47">
        <f t="shared" si="2"/>
        <v>117128</v>
      </c>
    </row>
    <row r="120" spans="1:8" ht="15">
      <c r="A120" s="8"/>
      <c r="B120" s="8"/>
      <c r="C120" s="16">
        <v>4110</v>
      </c>
      <c r="D120" s="5" t="s">
        <v>29</v>
      </c>
      <c r="E120" s="48">
        <v>1000</v>
      </c>
      <c r="F120" s="52"/>
      <c r="G120" s="50"/>
      <c r="H120" s="51">
        <f t="shared" si="2"/>
        <v>1000</v>
      </c>
    </row>
    <row r="121" spans="1:8" ht="15">
      <c r="A121" s="8"/>
      <c r="B121" s="8"/>
      <c r="C121" s="16">
        <v>4210</v>
      </c>
      <c r="D121" s="5" t="s">
        <v>7</v>
      </c>
      <c r="E121" s="48">
        <v>14000</v>
      </c>
      <c r="F121" s="49"/>
      <c r="G121" s="50"/>
      <c r="H121" s="51">
        <f t="shared" si="2"/>
        <v>14000</v>
      </c>
    </row>
    <row r="122" spans="1:8" ht="15">
      <c r="A122" s="8"/>
      <c r="B122" s="8"/>
      <c r="C122" s="16">
        <v>4260</v>
      </c>
      <c r="D122" s="5" t="s">
        <v>20</v>
      </c>
      <c r="E122" s="48">
        <v>28000</v>
      </c>
      <c r="F122" s="49"/>
      <c r="G122" s="50"/>
      <c r="H122" s="51">
        <f t="shared" si="2"/>
        <v>28000</v>
      </c>
    </row>
    <row r="123" spans="1:8" ht="15">
      <c r="A123" s="8"/>
      <c r="B123" s="8"/>
      <c r="C123" s="16">
        <v>4270</v>
      </c>
      <c r="D123" s="5" t="s">
        <v>15</v>
      </c>
      <c r="E123" s="48">
        <v>3000</v>
      </c>
      <c r="F123" s="49"/>
      <c r="G123" s="50"/>
      <c r="H123" s="51">
        <f t="shared" si="2"/>
        <v>3000</v>
      </c>
    </row>
    <row r="124" spans="1:8" ht="15">
      <c r="A124" s="8"/>
      <c r="B124" s="8"/>
      <c r="C124" s="16">
        <v>4300</v>
      </c>
      <c r="D124" s="5" t="s">
        <v>41</v>
      </c>
      <c r="E124" s="48">
        <v>25000</v>
      </c>
      <c r="F124" s="49"/>
      <c r="G124" s="50"/>
      <c r="H124" s="51">
        <f t="shared" si="2"/>
        <v>25000</v>
      </c>
    </row>
    <row r="125" spans="1:8" ht="15">
      <c r="A125" s="8"/>
      <c r="B125" s="8"/>
      <c r="C125" s="16">
        <v>4430</v>
      </c>
      <c r="D125" s="5" t="s">
        <v>21</v>
      </c>
      <c r="E125" s="48">
        <v>9000</v>
      </c>
      <c r="F125" s="52">
        <v>7128</v>
      </c>
      <c r="G125" s="50"/>
      <c r="H125" s="51">
        <f t="shared" si="2"/>
        <v>16128</v>
      </c>
    </row>
    <row r="126" spans="1:8" ht="15">
      <c r="A126" s="8"/>
      <c r="B126" s="8"/>
      <c r="C126" s="16">
        <v>6060</v>
      </c>
      <c r="D126" s="5" t="s">
        <v>39</v>
      </c>
      <c r="E126" s="48">
        <v>0</v>
      </c>
      <c r="F126" s="52">
        <v>30000</v>
      </c>
      <c r="G126" s="50"/>
      <c r="H126" s="51">
        <f t="shared" si="2"/>
        <v>30000</v>
      </c>
    </row>
    <row r="127" spans="1:8" s="38" customFormat="1" ht="15">
      <c r="A127" s="8"/>
      <c r="B127" s="8">
        <v>75414</v>
      </c>
      <c r="C127" s="8"/>
      <c r="D127" s="4" t="s">
        <v>127</v>
      </c>
      <c r="E127" s="54">
        <f>E128+E129+E130</f>
        <v>20000</v>
      </c>
      <c r="F127" s="54">
        <f>F128+F129+F130</f>
        <v>0</v>
      </c>
      <c r="G127" s="54">
        <f>G128+G129+G130</f>
        <v>0</v>
      </c>
      <c r="H127" s="47">
        <f t="shared" si="2"/>
        <v>20000</v>
      </c>
    </row>
    <row r="128" spans="1:8" ht="15">
      <c r="A128" s="8"/>
      <c r="B128" s="8"/>
      <c r="C128" s="16">
        <v>4210</v>
      </c>
      <c r="D128" s="5" t="s">
        <v>7</v>
      </c>
      <c r="E128" s="48">
        <v>6000</v>
      </c>
      <c r="F128" s="49"/>
      <c r="G128" s="50"/>
      <c r="H128" s="51">
        <f t="shared" si="2"/>
        <v>6000</v>
      </c>
    </row>
    <row r="129" spans="1:8" ht="15">
      <c r="A129" s="8"/>
      <c r="B129" s="8"/>
      <c r="C129" s="16">
        <v>4300</v>
      </c>
      <c r="D129" s="5" t="s">
        <v>41</v>
      </c>
      <c r="E129" s="48">
        <v>4000</v>
      </c>
      <c r="F129" s="49"/>
      <c r="G129" s="50"/>
      <c r="H129" s="51">
        <f t="shared" si="2"/>
        <v>4000</v>
      </c>
    </row>
    <row r="130" spans="1:8" ht="15">
      <c r="A130" s="8"/>
      <c r="B130" s="8"/>
      <c r="C130" s="16">
        <v>6060</v>
      </c>
      <c r="D130" s="5" t="s">
        <v>39</v>
      </c>
      <c r="E130" s="48">
        <v>10000</v>
      </c>
      <c r="F130" s="49"/>
      <c r="G130" s="50"/>
      <c r="H130" s="51">
        <f t="shared" si="2"/>
        <v>10000</v>
      </c>
    </row>
    <row r="131" spans="1:8" s="37" customFormat="1" ht="48" customHeight="1">
      <c r="A131" s="9">
        <v>756</v>
      </c>
      <c r="B131" s="9"/>
      <c r="C131" s="9"/>
      <c r="D131" s="29" t="s">
        <v>125</v>
      </c>
      <c r="E131" s="44">
        <f>E132</f>
        <v>53000</v>
      </c>
      <c r="F131" s="44">
        <f>F132</f>
        <v>0</v>
      </c>
      <c r="G131" s="44">
        <f>G132</f>
        <v>0</v>
      </c>
      <c r="H131" s="45">
        <f t="shared" si="2"/>
        <v>53000</v>
      </c>
    </row>
    <row r="132" spans="1:8" s="38" customFormat="1" ht="15">
      <c r="A132" s="8"/>
      <c r="B132" s="8">
        <v>75647</v>
      </c>
      <c r="C132" s="8"/>
      <c r="D132" s="4" t="s">
        <v>124</v>
      </c>
      <c r="E132" s="54">
        <f>SUM(E133:E137)</f>
        <v>53000</v>
      </c>
      <c r="F132" s="54">
        <f>SUM(F133:F137)</f>
        <v>0</v>
      </c>
      <c r="G132" s="54">
        <f>SUM(G133:G137)</f>
        <v>0</v>
      </c>
      <c r="H132" s="47">
        <f t="shared" si="2"/>
        <v>53000</v>
      </c>
    </row>
    <row r="133" spans="1:8" ht="15">
      <c r="A133" s="8"/>
      <c r="B133" s="8"/>
      <c r="C133" s="16">
        <v>4100</v>
      </c>
      <c r="D133" s="5" t="s">
        <v>6</v>
      </c>
      <c r="E133" s="48">
        <v>44300</v>
      </c>
      <c r="F133" s="49"/>
      <c r="G133" s="50"/>
      <c r="H133" s="51">
        <f t="shared" si="2"/>
        <v>44300</v>
      </c>
    </row>
    <row r="134" spans="1:8" ht="15">
      <c r="A134" s="8"/>
      <c r="B134" s="8"/>
      <c r="C134" s="16">
        <v>4110</v>
      </c>
      <c r="D134" s="5" t="s">
        <v>29</v>
      </c>
      <c r="E134" s="48">
        <v>500</v>
      </c>
      <c r="F134" s="49"/>
      <c r="G134" s="50"/>
      <c r="H134" s="51">
        <f t="shared" si="2"/>
        <v>500</v>
      </c>
    </row>
    <row r="135" spans="1:8" ht="15">
      <c r="A135" s="8"/>
      <c r="B135" s="8"/>
      <c r="C135" s="16">
        <v>4120</v>
      </c>
      <c r="D135" s="5" t="s">
        <v>30</v>
      </c>
      <c r="E135" s="48">
        <v>200</v>
      </c>
      <c r="F135" s="49"/>
      <c r="G135" s="50"/>
      <c r="H135" s="51">
        <f t="shared" si="2"/>
        <v>200</v>
      </c>
    </row>
    <row r="136" spans="1:8" ht="15">
      <c r="A136" s="8"/>
      <c r="B136" s="8"/>
      <c r="C136" s="16">
        <v>4210</v>
      </c>
      <c r="D136" s="5" t="s">
        <v>7</v>
      </c>
      <c r="E136" s="48">
        <v>2500</v>
      </c>
      <c r="F136" s="49"/>
      <c r="G136" s="50"/>
      <c r="H136" s="51">
        <f t="shared" si="2"/>
        <v>2500</v>
      </c>
    </row>
    <row r="137" spans="1:8" ht="15">
      <c r="A137" s="8"/>
      <c r="B137" s="8"/>
      <c r="C137" s="16">
        <v>4300</v>
      </c>
      <c r="D137" s="5" t="s">
        <v>8</v>
      </c>
      <c r="E137" s="48">
        <v>5500</v>
      </c>
      <c r="F137" s="49"/>
      <c r="G137" s="50"/>
      <c r="H137" s="51">
        <f t="shared" si="2"/>
        <v>5500</v>
      </c>
    </row>
    <row r="138" spans="1:8" s="37" customFormat="1" ht="15">
      <c r="A138" s="9">
        <v>757</v>
      </c>
      <c r="B138" s="9"/>
      <c r="C138" s="9"/>
      <c r="D138" s="2" t="s">
        <v>43</v>
      </c>
      <c r="E138" s="44">
        <f aca="true" t="shared" si="4" ref="E138:G139">E139</f>
        <v>90000</v>
      </c>
      <c r="F138" s="44">
        <f t="shared" si="4"/>
        <v>5400</v>
      </c>
      <c r="G138" s="44">
        <f t="shared" si="4"/>
        <v>0</v>
      </c>
      <c r="H138" s="45">
        <f t="shared" si="2"/>
        <v>95400</v>
      </c>
    </row>
    <row r="139" spans="1:8" s="38" customFormat="1" ht="27.75" customHeight="1">
      <c r="A139" s="8"/>
      <c r="B139" s="8">
        <v>75702</v>
      </c>
      <c r="C139" s="8"/>
      <c r="D139" s="13" t="s">
        <v>44</v>
      </c>
      <c r="E139" s="46">
        <f t="shared" si="4"/>
        <v>90000</v>
      </c>
      <c r="F139" s="46">
        <f t="shared" si="4"/>
        <v>5400</v>
      </c>
      <c r="G139" s="46">
        <f t="shared" si="4"/>
        <v>0</v>
      </c>
      <c r="H139" s="47">
        <f t="shared" si="2"/>
        <v>95400</v>
      </c>
    </row>
    <row r="140" spans="1:8" ht="25.5" customHeight="1">
      <c r="A140" s="8"/>
      <c r="B140" s="8"/>
      <c r="C140" s="16">
        <v>8070</v>
      </c>
      <c r="D140" s="6" t="s">
        <v>45</v>
      </c>
      <c r="E140" s="48">
        <v>90000</v>
      </c>
      <c r="F140" s="52">
        <v>5400</v>
      </c>
      <c r="G140" s="50"/>
      <c r="H140" s="51">
        <f t="shared" si="2"/>
        <v>95400</v>
      </c>
    </row>
    <row r="141" spans="1:8" s="37" customFormat="1" ht="15">
      <c r="A141" s="9">
        <v>758</v>
      </c>
      <c r="B141" s="9"/>
      <c r="C141" s="9"/>
      <c r="D141" s="14" t="s">
        <v>89</v>
      </c>
      <c r="E141" s="44">
        <f>+E142</f>
        <v>320000</v>
      </c>
      <c r="F141" s="44">
        <f>+F142</f>
        <v>0</v>
      </c>
      <c r="G141" s="44">
        <f>+G142</f>
        <v>0</v>
      </c>
      <c r="H141" s="45">
        <f t="shared" si="2"/>
        <v>320000</v>
      </c>
    </row>
    <row r="142" spans="1:8" s="38" customFormat="1" ht="15">
      <c r="A142" s="8"/>
      <c r="B142" s="15">
        <v>75818</v>
      </c>
      <c r="C142" s="8"/>
      <c r="D142" s="13" t="s">
        <v>90</v>
      </c>
      <c r="E142" s="46">
        <f>SUM(E143+E144)</f>
        <v>320000</v>
      </c>
      <c r="F142" s="46">
        <f>SUM(F143+F144)</f>
        <v>0</v>
      </c>
      <c r="G142" s="46">
        <f>SUM(G143+G144)</f>
        <v>0</v>
      </c>
      <c r="H142" s="47">
        <f t="shared" si="2"/>
        <v>320000</v>
      </c>
    </row>
    <row r="143" spans="1:8" ht="15">
      <c r="A143" s="8"/>
      <c r="B143" s="8"/>
      <c r="C143" s="16">
        <v>4810</v>
      </c>
      <c r="D143" s="6" t="s">
        <v>92</v>
      </c>
      <c r="E143" s="48">
        <v>120000</v>
      </c>
      <c r="F143" s="49"/>
      <c r="G143" s="50"/>
      <c r="H143" s="51">
        <f t="shared" si="2"/>
        <v>120000</v>
      </c>
    </row>
    <row r="144" spans="1:8" ht="15">
      <c r="A144" s="8"/>
      <c r="B144" s="8"/>
      <c r="C144" s="16">
        <v>6800</v>
      </c>
      <c r="D144" s="6" t="s">
        <v>91</v>
      </c>
      <c r="E144" s="48">
        <v>200000</v>
      </c>
      <c r="F144" s="49"/>
      <c r="G144" s="50"/>
      <c r="H144" s="51">
        <f t="shared" si="2"/>
        <v>200000</v>
      </c>
    </row>
    <row r="145" spans="1:8" s="37" customFormat="1" ht="15">
      <c r="A145" s="9">
        <v>801</v>
      </c>
      <c r="B145" s="9"/>
      <c r="C145" s="9"/>
      <c r="D145" s="2" t="s">
        <v>46</v>
      </c>
      <c r="E145" s="44">
        <f>SUM(E146+E164+E173+E189+E199+E210)</f>
        <v>6440383</v>
      </c>
      <c r="F145" s="44">
        <f>SUM(F146+F164+F173+F189+F199+F210)</f>
        <v>422991</v>
      </c>
      <c r="G145" s="44">
        <f>SUM(G146+G164+G173+G189+G199+G210)</f>
        <v>0</v>
      </c>
      <c r="H145" s="45">
        <f t="shared" si="2"/>
        <v>6863374</v>
      </c>
    </row>
    <row r="146" spans="1:8" s="38" customFormat="1" ht="15">
      <c r="A146" s="8"/>
      <c r="B146" s="8">
        <v>80101</v>
      </c>
      <c r="C146" s="8"/>
      <c r="D146" s="4" t="s">
        <v>47</v>
      </c>
      <c r="E146" s="46">
        <f>SUM(E147:E161)</f>
        <v>3767762</v>
      </c>
      <c r="F146" s="46">
        <f>SUM(F147:F161)</f>
        <v>294829</v>
      </c>
      <c r="G146" s="46">
        <f>SUM(G147:G161)</f>
        <v>0</v>
      </c>
      <c r="H146" s="47">
        <f t="shared" si="2"/>
        <v>4062591</v>
      </c>
    </row>
    <row r="147" spans="1:8" ht="15">
      <c r="A147" s="8"/>
      <c r="B147" s="8"/>
      <c r="C147" s="16">
        <v>3020</v>
      </c>
      <c r="D147" s="5" t="s">
        <v>48</v>
      </c>
      <c r="E147" s="48">
        <v>210200</v>
      </c>
      <c r="F147" s="52">
        <v>357</v>
      </c>
      <c r="G147" s="50"/>
      <c r="H147" s="51">
        <f aca="true" t="shared" si="5" ref="H147:H210">E147+F147-G147</f>
        <v>210557</v>
      </c>
    </row>
    <row r="148" spans="1:8" ht="15">
      <c r="A148" s="8"/>
      <c r="B148" s="8"/>
      <c r="C148" s="16">
        <v>4010</v>
      </c>
      <c r="D148" s="5" t="s">
        <v>27</v>
      </c>
      <c r="E148" s="48">
        <v>2022431</v>
      </c>
      <c r="F148" s="52">
        <v>220025</v>
      </c>
      <c r="G148" s="50"/>
      <c r="H148" s="51">
        <f t="shared" si="5"/>
        <v>2242456</v>
      </c>
    </row>
    <row r="149" spans="1:8" ht="15">
      <c r="A149" s="8"/>
      <c r="B149" s="8"/>
      <c r="C149" s="16">
        <v>4040</v>
      </c>
      <c r="D149" s="5" t="s">
        <v>28</v>
      </c>
      <c r="E149" s="48">
        <v>174727</v>
      </c>
      <c r="F149" s="52"/>
      <c r="G149" s="50"/>
      <c r="H149" s="51">
        <f t="shared" si="5"/>
        <v>174727</v>
      </c>
    </row>
    <row r="150" spans="1:8" ht="15">
      <c r="A150" s="8"/>
      <c r="B150" s="8"/>
      <c r="C150" s="16">
        <v>4110</v>
      </c>
      <c r="D150" s="5" t="s">
        <v>29</v>
      </c>
      <c r="E150" s="48">
        <v>405505</v>
      </c>
      <c r="F150" s="52">
        <v>64796</v>
      </c>
      <c r="G150" s="50"/>
      <c r="H150" s="51">
        <f t="shared" si="5"/>
        <v>470301</v>
      </c>
    </row>
    <row r="151" spans="1:8" ht="15">
      <c r="A151" s="8"/>
      <c r="B151" s="8"/>
      <c r="C151" s="16">
        <v>4120</v>
      </c>
      <c r="D151" s="5" t="s">
        <v>30</v>
      </c>
      <c r="E151" s="48">
        <v>54326</v>
      </c>
      <c r="F151" s="52">
        <v>9651</v>
      </c>
      <c r="G151" s="50"/>
      <c r="H151" s="51">
        <f t="shared" si="5"/>
        <v>63977</v>
      </c>
    </row>
    <row r="152" spans="1:8" ht="15">
      <c r="A152" s="8"/>
      <c r="B152" s="8"/>
      <c r="C152" s="16">
        <v>4210</v>
      </c>
      <c r="D152" s="5" t="s">
        <v>7</v>
      </c>
      <c r="E152" s="55">
        <v>7000</v>
      </c>
      <c r="F152" s="49"/>
      <c r="G152" s="50"/>
      <c r="H152" s="51">
        <f t="shared" si="5"/>
        <v>7000</v>
      </c>
    </row>
    <row r="153" spans="1:8" ht="28.5">
      <c r="A153" s="8"/>
      <c r="B153" s="8"/>
      <c r="C153" s="31">
        <v>4243</v>
      </c>
      <c r="D153" s="28" t="s">
        <v>135</v>
      </c>
      <c r="E153" s="48">
        <v>12741</v>
      </c>
      <c r="F153" s="49"/>
      <c r="G153" s="50"/>
      <c r="H153" s="51">
        <f t="shared" si="5"/>
        <v>12741</v>
      </c>
    </row>
    <row r="154" spans="1:8" ht="28.5">
      <c r="A154" s="8"/>
      <c r="B154" s="8"/>
      <c r="C154" s="31">
        <v>4240</v>
      </c>
      <c r="D154" s="28" t="s">
        <v>136</v>
      </c>
      <c r="E154" s="48">
        <v>19400</v>
      </c>
      <c r="F154" s="49"/>
      <c r="G154" s="50"/>
      <c r="H154" s="51">
        <f t="shared" si="5"/>
        <v>19400</v>
      </c>
    </row>
    <row r="155" spans="1:8" ht="15">
      <c r="A155" s="8"/>
      <c r="B155" s="8"/>
      <c r="C155" s="16">
        <v>4260</v>
      </c>
      <c r="D155" s="5" t="s">
        <v>20</v>
      </c>
      <c r="E155" s="48">
        <v>214160</v>
      </c>
      <c r="F155" s="49"/>
      <c r="G155" s="50"/>
      <c r="H155" s="51">
        <f t="shared" si="5"/>
        <v>214160</v>
      </c>
    </row>
    <row r="156" spans="1:8" ht="15">
      <c r="A156" s="8"/>
      <c r="B156" s="8"/>
      <c r="C156" s="16">
        <v>4270</v>
      </c>
      <c r="D156" s="5" t="s">
        <v>49</v>
      </c>
      <c r="E156" s="48">
        <v>177056</v>
      </c>
      <c r="F156" s="49"/>
      <c r="G156" s="50"/>
      <c r="H156" s="51">
        <f t="shared" si="5"/>
        <v>177056</v>
      </c>
    </row>
    <row r="157" spans="1:8" ht="15">
      <c r="A157" s="8"/>
      <c r="B157" s="8"/>
      <c r="C157" s="16">
        <v>4280</v>
      </c>
      <c r="D157" s="5" t="s">
        <v>35</v>
      </c>
      <c r="E157" s="48">
        <v>5390</v>
      </c>
      <c r="F157" s="49"/>
      <c r="G157" s="50"/>
      <c r="H157" s="51">
        <f t="shared" si="5"/>
        <v>5390</v>
      </c>
    </row>
    <row r="158" spans="1:8" ht="15">
      <c r="A158" s="8"/>
      <c r="B158" s="8"/>
      <c r="C158" s="16">
        <v>4300</v>
      </c>
      <c r="D158" s="5" t="s">
        <v>41</v>
      </c>
      <c r="E158" s="48">
        <v>28000</v>
      </c>
      <c r="F158" s="49"/>
      <c r="G158" s="50"/>
      <c r="H158" s="51">
        <f t="shared" si="5"/>
        <v>28000</v>
      </c>
    </row>
    <row r="159" spans="1:8" ht="15">
      <c r="A159" s="8"/>
      <c r="B159" s="8"/>
      <c r="C159" s="16">
        <v>4410</v>
      </c>
      <c r="D159" s="5" t="s">
        <v>36</v>
      </c>
      <c r="E159" s="48">
        <v>1400</v>
      </c>
      <c r="F159" s="49"/>
      <c r="G159" s="50"/>
      <c r="H159" s="51">
        <f t="shared" si="5"/>
        <v>1400</v>
      </c>
    </row>
    <row r="160" spans="1:8" ht="15">
      <c r="A160" s="8"/>
      <c r="B160" s="8"/>
      <c r="C160" s="16">
        <v>4440</v>
      </c>
      <c r="D160" s="5" t="s">
        <v>38</v>
      </c>
      <c r="E160" s="48">
        <v>135426</v>
      </c>
      <c r="F160" s="49"/>
      <c r="G160" s="50"/>
      <c r="H160" s="51">
        <f t="shared" si="5"/>
        <v>135426</v>
      </c>
    </row>
    <row r="161" spans="1:8" ht="15">
      <c r="A161" s="8"/>
      <c r="B161" s="8"/>
      <c r="C161" s="16">
        <v>6050</v>
      </c>
      <c r="D161" s="5" t="s">
        <v>17</v>
      </c>
      <c r="E161" s="52">
        <v>300000</v>
      </c>
      <c r="F161" s="49"/>
      <c r="G161" s="50"/>
      <c r="H161" s="51">
        <f t="shared" si="5"/>
        <v>300000</v>
      </c>
    </row>
    <row r="162" spans="1:8" ht="15">
      <c r="A162" s="8"/>
      <c r="B162" s="8"/>
      <c r="C162" s="16"/>
      <c r="D162" s="5" t="s">
        <v>50</v>
      </c>
      <c r="E162" s="48">
        <v>120000</v>
      </c>
      <c r="F162" s="49"/>
      <c r="G162" s="50"/>
      <c r="H162" s="51">
        <f t="shared" si="5"/>
        <v>120000</v>
      </c>
    </row>
    <row r="163" spans="1:8" ht="15">
      <c r="A163" s="8"/>
      <c r="B163" s="8"/>
      <c r="C163" s="16"/>
      <c r="D163" s="5" t="s">
        <v>51</v>
      </c>
      <c r="E163" s="48">
        <v>180000</v>
      </c>
      <c r="F163" s="49"/>
      <c r="G163" s="50"/>
      <c r="H163" s="51">
        <f t="shared" si="5"/>
        <v>180000</v>
      </c>
    </row>
    <row r="164" spans="1:8" s="38" customFormat="1" ht="15">
      <c r="A164" s="8"/>
      <c r="B164" s="8">
        <v>80104</v>
      </c>
      <c r="C164" s="8"/>
      <c r="D164" s="4" t="s">
        <v>52</v>
      </c>
      <c r="E164" s="46">
        <f>SUM(E165:E172)</f>
        <v>258966</v>
      </c>
      <c r="F164" s="46">
        <f>SUM(F165:F172)</f>
        <v>18412</v>
      </c>
      <c r="G164" s="46">
        <f>SUM(G165:G172)</f>
        <v>0</v>
      </c>
      <c r="H164" s="47">
        <f t="shared" si="5"/>
        <v>277378</v>
      </c>
    </row>
    <row r="165" spans="1:8" ht="15">
      <c r="A165" s="8"/>
      <c r="B165" s="8"/>
      <c r="C165" s="16">
        <v>3020</v>
      </c>
      <c r="D165" s="5" t="s">
        <v>48</v>
      </c>
      <c r="E165" s="48">
        <v>20560</v>
      </c>
      <c r="F165" s="52">
        <v>0</v>
      </c>
      <c r="G165" s="50"/>
      <c r="H165" s="51">
        <f t="shared" si="5"/>
        <v>20560</v>
      </c>
    </row>
    <row r="166" spans="1:8" ht="15">
      <c r="A166" s="8"/>
      <c r="B166" s="8"/>
      <c r="C166" s="16">
        <v>4010</v>
      </c>
      <c r="D166" s="5" t="s">
        <v>27</v>
      </c>
      <c r="E166" s="48">
        <v>169509</v>
      </c>
      <c r="F166" s="52">
        <v>14212</v>
      </c>
      <c r="G166" s="50"/>
      <c r="H166" s="51">
        <f t="shared" si="5"/>
        <v>183721</v>
      </c>
    </row>
    <row r="167" spans="1:8" ht="15">
      <c r="A167" s="8"/>
      <c r="B167" s="8"/>
      <c r="C167" s="16">
        <v>4040</v>
      </c>
      <c r="D167" s="5" t="s">
        <v>28</v>
      </c>
      <c r="E167" s="48">
        <v>14186</v>
      </c>
      <c r="F167" s="52"/>
      <c r="G167" s="50"/>
      <c r="H167" s="51">
        <f t="shared" si="5"/>
        <v>14186</v>
      </c>
    </row>
    <row r="168" spans="1:8" ht="15">
      <c r="A168" s="8"/>
      <c r="B168" s="8"/>
      <c r="C168" s="16">
        <v>4110</v>
      </c>
      <c r="D168" s="5" t="s">
        <v>29</v>
      </c>
      <c r="E168" s="48">
        <v>36102</v>
      </c>
      <c r="F168" s="52">
        <v>3682</v>
      </c>
      <c r="G168" s="50"/>
      <c r="H168" s="51">
        <f t="shared" si="5"/>
        <v>39784</v>
      </c>
    </row>
    <row r="169" spans="1:8" ht="15">
      <c r="A169" s="8"/>
      <c r="B169" s="8"/>
      <c r="C169" s="16">
        <v>4120</v>
      </c>
      <c r="D169" s="5" t="s">
        <v>30</v>
      </c>
      <c r="E169" s="48">
        <v>4871</v>
      </c>
      <c r="F169" s="52">
        <v>518</v>
      </c>
      <c r="G169" s="50"/>
      <c r="H169" s="51">
        <f t="shared" si="5"/>
        <v>5389</v>
      </c>
    </row>
    <row r="170" spans="1:8" ht="15">
      <c r="A170" s="8"/>
      <c r="B170" s="8"/>
      <c r="C170" s="16">
        <v>4210</v>
      </c>
      <c r="D170" s="5" t="s">
        <v>7</v>
      </c>
      <c r="E170" s="48">
        <v>2100</v>
      </c>
      <c r="F170" s="52"/>
      <c r="G170" s="50"/>
      <c r="H170" s="51">
        <f t="shared" si="5"/>
        <v>2100</v>
      </c>
    </row>
    <row r="171" spans="1:8" ht="15">
      <c r="A171" s="8"/>
      <c r="B171" s="8"/>
      <c r="C171" s="16">
        <v>4410</v>
      </c>
      <c r="D171" s="5" t="s">
        <v>36</v>
      </c>
      <c r="E171" s="48">
        <v>0</v>
      </c>
      <c r="F171" s="52"/>
      <c r="G171" s="50"/>
      <c r="H171" s="51">
        <f t="shared" si="5"/>
        <v>0</v>
      </c>
    </row>
    <row r="172" spans="1:8" ht="15">
      <c r="A172" s="8"/>
      <c r="B172" s="8"/>
      <c r="C172" s="16">
        <v>4440</v>
      </c>
      <c r="D172" s="5" t="s">
        <v>38</v>
      </c>
      <c r="E172" s="48">
        <v>11638</v>
      </c>
      <c r="F172" s="52"/>
      <c r="G172" s="50"/>
      <c r="H172" s="51">
        <f t="shared" si="5"/>
        <v>11638</v>
      </c>
    </row>
    <row r="173" spans="1:8" s="38" customFormat="1" ht="15">
      <c r="A173" s="8"/>
      <c r="B173" s="8">
        <v>80110</v>
      </c>
      <c r="C173" s="8"/>
      <c r="D173" s="4" t="s">
        <v>53</v>
      </c>
      <c r="E173" s="46">
        <f>SUM(E174:E186)+E188</f>
        <v>1950916</v>
      </c>
      <c r="F173" s="46">
        <f>SUM(F174:F186)+F188</f>
        <v>109750</v>
      </c>
      <c r="G173" s="46">
        <f>SUM(G174:G186)+G188</f>
        <v>0</v>
      </c>
      <c r="H173" s="47">
        <f t="shared" si="5"/>
        <v>2060666</v>
      </c>
    </row>
    <row r="174" spans="1:8" ht="15">
      <c r="A174" s="8"/>
      <c r="B174" s="8"/>
      <c r="C174" s="16">
        <v>3020</v>
      </c>
      <c r="D174" s="5" t="s">
        <v>48</v>
      </c>
      <c r="E174" s="48">
        <v>76880</v>
      </c>
      <c r="F174" s="52">
        <v>648</v>
      </c>
      <c r="G174" s="50"/>
      <c r="H174" s="51">
        <f t="shared" si="5"/>
        <v>77528</v>
      </c>
    </row>
    <row r="175" spans="1:8" ht="15">
      <c r="A175" s="8"/>
      <c r="B175" s="8"/>
      <c r="C175" s="16">
        <v>4010</v>
      </c>
      <c r="D175" s="5" t="s">
        <v>27</v>
      </c>
      <c r="E175" s="48">
        <v>737605</v>
      </c>
      <c r="F175" s="52">
        <v>84790</v>
      </c>
      <c r="G175" s="50"/>
      <c r="H175" s="51">
        <f t="shared" si="5"/>
        <v>822395</v>
      </c>
    </row>
    <row r="176" spans="1:8" ht="15">
      <c r="A176" s="8"/>
      <c r="B176" s="8"/>
      <c r="C176" s="16">
        <v>4040</v>
      </c>
      <c r="D176" s="5" t="s">
        <v>28</v>
      </c>
      <c r="E176" s="48">
        <v>65319</v>
      </c>
      <c r="F176" s="52"/>
      <c r="G176" s="50"/>
      <c r="H176" s="51">
        <f t="shared" si="5"/>
        <v>65319</v>
      </c>
    </row>
    <row r="177" spans="1:8" ht="15">
      <c r="A177" s="8"/>
      <c r="B177" s="8"/>
      <c r="C177" s="16">
        <v>4110</v>
      </c>
      <c r="D177" s="5" t="s">
        <v>29</v>
      </c>
      <c r="E177" s="48">
        <v>151700</v>
      </c>
      <c r="F177" s="52">
        <v>21370</v>
      </c>
      <c r="G177" s="50"/>
      <c r="H177" s="51">
        <f t="shared" si="5"/>
        <v>173070</v>
      </c>
    </row>
    <row r="178" spans="1:8" ht="15">
      <c r="A178" s="8"/>
      <c r="B178" s="8"/>
      <c r="C178" s="16">
        <v>4120</v>
      </c>
      <c r="D178" s="5" t="s">
        <v>30</v>
      </c>
      <c r="E178" s="48">
        <v>20624</v>
      </c>
      <c r="F178" s="52">
        <v>2942</v>
      </c>
      <c r="G178" s="50"/>
      <c r="H178" s="51">
        <f t="shared" si="5"/>
        <v>23566</v>
      </c>
    </row>
    <row r="179" spans="1:8" ht="15">
      <c r="A179" s="8"/>
      <c r="B179" s="8"/>
      <c r="C179" s="16">
        <v>4210</v>
      </c>
      <c r="D179" s="5" t="s">
        <v>7</v>
      </c>
      <c r="E179" s="48">
        <v>3000</v>
      </c>
      <c r="F179" s="52"/>
      <c r="G179" s="50"/>
      <c r="H179" s="51">
        <f t="shared" si="5"/>
        <v>3000</v>
      </c>
    </row>
    <row r="180" spans="1:8" ht="28.5">
      <c r="A180" s="8"/>
      <c r="B180" s="8"/>
      <c r="C180" s="31">
        <v>4243</v>
      </c>
      <c r="D180" s="28" t="s">
        <v>135</v>
      </c>
      <c r="E180" s="48">
        <v>18963</v>
      </c>
      <c r="F180" s="52"/>
      <c r="G180" s="50"/>
      <c r="H180" s="51">
        <f t="shared" si="5"/>
        <v>18963</v>
      </c>
    </row>
    <row r="181" spans="1:8" ht="28.5">
      <c r="A181" s="8"/>
      <c r="B181" s="8"/>
      <c r="C181" s="31">
        <v>4240</v>
      </c>
      <c r="D181" s="28" t="s">
        <v>136</v>
      </c>
      <c r="E181" s="48">
        <v>2211</v>
      </c>
      <c r="F181" s="49"/>
      <c r="G181" s="50"/>
      <c r="H181" s="51">
        <f t="shared" si="5"/>
        <v>2211</v>
      </c>
    </row>
    <row r="182" spans="1:8" ht="15">
      <c r="A182" s="8"/>
      <c r="B182" s="8"/>
      <c r="C182" s="16">
        <v>4280</v>
      </c>
      <c r="D182" s="5" t="s">
        <v>35</v>
      </c>
      <c r="E182" s="48">
        <v>1600</v>
      </c>
      <c r="F182" s="49"/>
      <c r="G182" s="50"/>
      <c r="H182" s="51">
        <f t="shared" si="5"/>
        <v>1600</v>
      </c>
    </row>
    <row r="183" spans="1:8" ht="15">
      <c r="A183" s="8"/>
      <c r="B183" s="8"/>
      <c r="C183" s="16">
        <v>4300</v>
      </c>
      <c r="D183" s="5" t="s">
        <v>41</v>
      </c>
      <c r="E183" s="48">
        <v>16000</v>
      </c>
      <c r="F183" s="49"/>
      <c r="G183" s="50"/>
      <c r="H183" s="51">
        <f t="shared" si="5"/>
        <v>16000</v>
      </c>
    </row>
    <row r="184" spans="1:8" ht="15">
      <c r="A184" s="8"/>
      <c r="B184" s="8"/>
      <c r="C184" s="16">
        <v>4410</v>
      </c>
      <c r="D184" s="5" t="s">
        <v>36</v>
      </c>
      <c r="E184" s="48">
        <v>600</v>
      </c>
      <c r="F184" s="49"/>
      <c r="G184" s="50"/>
      <c r="H184" s="51">
        <f t="shared" si="5"/>
        <v>600</v>
      </c>
    </row>
    <row r="185" spans="1:8" ht="15">
      <c r="A185" s="8"/>
      <c r="B185" s="8"/>
      <c r="C185" s="16">
        <v>4440</v>
      </c>
      <c r="D185" s="5" t="s">
        <v>38</v>
      </c>
      <c r="E185" s="48">
        <v>50302</v>
      </c>
      <c r="F185" s="49"/>
      <c r="G185" s="50"/>
      <c r="H185" s="51">
        <f t="shared" si="5"/>
        <v>50302</v>
      </c>
    </row>
    <row r="186" spans="1:8" ht="15">
      <c r="A186" s="8"/>
      <c r="B186" s="8"/>
      <c r="C186" s="16">
        <v>6050</v>
      </c>
      <c r="D186" s="5" t="s">
        <v>17</v>
      </c>
      <c r="E186" s="48">
        <f>E187</f>
        <v>692285</v>
      </c>
      <c r="F186" s="49"/>
      <c r="G186" s="50"/>
      <c r="H186" s="51">
        <f t="shared" si="5"/>
        <v>692285</v>
      </c>
    </row>
    <row r="187" spans="1:8" ht="15">
      <c r="A187" s="8"/>
      <c r="B187" s="8"/>
      <c r="C187" s="16"/>
      <c r="D187" s="5" t="s">
        <v>54</v>
      </c>
      <c r="E187" s="48">
        <v>692285</v>
      </c>
      <c r="F187" s="49"/>
      <c r="G187" s="50"/>
      <c r="H187" s="51">
        <f t="shared" si="5"/>
        <v>692285</v>
      </c>
    </row>
    <row r="188" spans="1:8" ht="15">
      <c r="A188" s="8"/>
      <c r="B188" s="8"/>
      <c r="C188" s="16">
        <v>6060</v>
      </c>
      <c r="D188" s="5" t="s">
        <v>39</v>
      </c>
      <c r="E188" s="48">
        <v>113827</v>
      </c>
      <c r="F188" s="49"/>
      <c r="G188" s="50"/>
      <c r="H188" s="51">
        <f t="shared" si="5"/>
        <v>113827</v>
      </c>
    </row>
    <row r="189" spans="1:8" s="38" customFormat="1" ht="15">
      <c r="A189" s="8"/>
      <c r="B189" s="8">
        <v>80113</v>
      </c>
      <c r="C189" s="8"/>
      <c r="D189" s="4" t="s">
        <v>55</v>
      </c>
      <c r="E189" s="46">
        <f>SUM(E190:E198)</f>
        <v>155173</v>
      </c>
      <c r="F189" s="46">
        <f>SUM(F190:F198)</f>
        <v>0</v>
      </c>
      <c r="G189" s="46">
        <f>SUM(G190:G198)</f>
        <v>0</v>
      </c>
      <c r="H189" s="47">
        <f t="shared" si="5"/>
        <v>155173</v>
      </c>
    </row>
    <row r="190" spans="1:8" ht="15">
      <c r="A190" s="8"/>
      <c r="B190" s="8"/>
      <c r="C190" s="16">
        <v>3020</v>
      </c>
      <c r="D190" s="5" t="s">
        <v>48</v>
      </c>
      <c r="E190" s="48">
        <v>1000</v>
      </c>
      <c r="F190" s="49"/>
      <c r="G190" s="50"/>
      <c r="H190" s="51">
        <f t="shared" si="5"/>
        <v>1000</v>
      </c>
    </row>
    <row r="191" spans="1:8" ht="15">
      <c r="A191" s="8"/>
      <c r="B191" s="8"/>
      <c r="C191" s="16">
        <v>4010</v>
      </c>
      <c r="D191" s="5" t="s">
        <v>27</v>
      </c>
      <c r="E191" s="48">
        <v>60365</v>
      </c>
      <c r="F191" s="49"/>
      <c r="G191" s="50"/>
      <c r="H191" s="51">
        <f t="shared" si="5"/>
        <v>60365</v>
      </c>
    </row>
    <row r="192" spans="1:8" ht="15">
      <c r="A192" s="8"/>
      <c r="B192" s="8"/>
      <c r="C192" s="16">
        <v>4040</v>
      </c>
      <c r="D192" s="5" t="s">
        <v>28</v>
      </c>
      <c r="E192" s="48">
        <v>4614</v>
      </c>
      <c r="F192" s="49"/>
      <c r="G192" s="50"/>
      <c r="H192" s="51">
        <f t="shared" si="5"/>
        <v>4614</v>
      </c>
    </row>
    <row r="193" spans="1:8" ht="15">
      <c r="A193" s="8"/>
      <c r="B193" s="8"/>
      <c r="C193" s="16">
        <v>4110</v>
      </c>
      <c r="D193" s="5" t="s">
        <v>29</v>
      </c>
      <c r="E193" s="48">
        <v>11320</v>
      </c>
      <c r="F193" s="49"/>
      <c r="G193" s="50"/>
      <c r="H193" s="51">
        <f t="shared" si="5"/>
        <v>11320</v>
      </c>
    </row>
    <row r="194" spans="1:8" ht="15">
      <c r="A194" s="8"/>
      <c r="B194" s="8"/>
      <c r="C194" s="16">
        <v>4120</v>
      </c>
      <c r="D194" s="5" t="s">
        <v>30</v>
      </c>
      <c r="E194" s="48">
        <v>1540</v>
      </c>
      <c r="F194" s="49"/>
      <c r="G194" s="50"/>
      <c r="H194" s="51">
        <f t="shared" si="5"/>
        <v>1540</v>
      </c>
    </row>
    <row r="195" spans="1:8" ht="15">
      <c r="A195" s="8"/>
      <c r="B195" s="8"/>
      <c r="C195" s="16">
        <v>4210</v>
      </c>
      <c r="D195" s="5" t="s">
        <v>7</v>
      </c>
      <c r="E195" s="48">
        <v>31800</v>
      </c>
      <c r="F195" s="49"/>
      <c r="G195" s="50"/>
      <c r="H195" s="51">
        <f t="shared" si="5"/>
        <v>31800</v>
      </c>
    </row>
    <row r="196" spans="1:8" ht="15">
      <c r="A196" s="8"/>
      <c r="B196" s="8"/>
      <c r="C196" s="16">
        <v>4300</v>
      </c>
      <c r="D196" s="5" t="s">
        <v>41</v>
      </c>
      <c r="E196" s="48">
        <v>37900</v>
      </c>
      <c r="F196" s="49"/>
      <c r="G196" s="50"/>
      <c r="H196" s="51">
        <f t="shared" si="5"/>
        <v>37900</v>
      </c>
    </row>
    <row r="197" spans="1:8" ht="15">
      <c r="A197" s="8"/>
      <c r="B197" s="8"/>
      <c r="C197" s="16">
        <v>4430</v>
      </c>
      <c r="D197" s="5" t="s">
        <v>21</v>
      </c>
      <c r="E197" s="48">
        <v>4200</v>
      </c>
      <c r="F197" s="49"/>
      <c r="G197" s="50"/>
      <c r="H197" s="51">
        <f t="shared" si="5"/>
        <v>4200</v>
      </c>
    </row>
    <row r="198" spans="1:8" ht="15">
      <c r="A198" s="8"/>
      <c r="B198" s="8"/>
      <c r="C198" s="16">
        <v>4440</v>
      </c>
      <c r="D198" s="5" t="s">
        <v>38</v>
      </c>
      <c r="E198" s="48">
        <v>2434</v>
      </c>
      <c r="F198" s="49"/>
      <c r="G198" s="50"/>
      <c r="H198" s="51">
        <f t="shared" si="5"/>
        <v>2434</v>
      </c>
    </row>
    <row r="199" spans="1:8" s="38" customFormat="1" ht="15">
      <c r="A199" s="8"/>
      <c r="B199" s="8">
        <v>80114</v>
      </c>
      <c r="C199" s="8"/>
      <c r="D199" s="4" t="s">
        <v>56</v>
      </c>
      <c r="E199" s="46">
        <f>SUM(E200:E209)</f>
        <v>258966</v>
      </c>
      <c r="F199" s="46">
        <f>SUM(F200:F209)</f>
        <v>0</v>
      </c>
      <c r="G199" s="46">
        <f>SUM(G200:G209)</f>
        <v>0</v>
      </c>
      <c r="H199" s="47">
        <f t="shared" si="5"/>
        <v>258966</v>
      </c>
    </row>
    <row r="200" spans="1:8" ht="15">
      <c r="A200" s="8"/>
      <c r="B200" s="8"/>
      <c r="C200" s="16">
        <v>3020</v>
      </c>
      <c r="D200" s="5" t="s">
        <v>48</v>
      </c>
      <c r="E200" s="48">
        <v>580</v>
      </c>
      <c r="F200" s="49"/>
      <c r="G200" s="50"/>
      <c r="H200" s="51">
        <f t="shared" si="5"/>
        <v>580</v>
      </c>
    </row>
    <row r="201" spans="1:8" ht="15">
      <c r="A201" s="8"/>
      <c r="B201" s="8"/>
      <c r="C201" s="16">
        <v>4010</v>
      </c>
      <c r="D201" s="5" t="s">
        <v>27</v>
      </c>
      <c r="E201" s="48">
        <v>183616</v>
      </c>
      <c r="F201" s="49"/>
      <c r="G201" s="50"/>
      <c r="H201" s="51">
        <f t="shared" si="5"/>
        <v>183616</v>
      </c>
    </row>
    <row r="202" spans="1:8" ht="15">
      <c r="A202" s="8"/>
      <c r="B202" s="8"/>
      <c r="C202" s="16">
        <v>4040</v>
      </c>
      <c r="D202" s="5" t="s">
        <v>28</v>
      </c>
      <c r="E202" s="48">
        <v>13605</v>
      </c>
      <c r="F202" s="49"/>
      <c r="G202" s="50"/>
      <c r="H202" s="51">
        <f t="shared" si="5"/>
        <v>13605</v>
      </c>
    </row>
    <row r="203" spans="1:8" ht="15">
      <c r="A203" s="8"/>
      <c r="B203" s="8"/>
      <c r="C203" s="16">
        <v>4110</v>
      </c>
      <c r="D203" s="5" t="s">
        <v>29</v>
      </c>
      <c r="E203" s="48">
        <v>34400</v>
      </c>
      <c r="F203" s="49"/>
      <c r="G203" s="50"/>
      <c r="H203" s="51">
        <f t="shared" si="5"/>
        <v>34400</v>
      </c>
    </row>
    <row r="204" spans="1:8" ht="15">
      <c r="A204" s="8"/>
      <c r="B204" s="8"/>
      <c r="C204" s="16">
        <v>4120</v>
      </c>
      <c r="D204" s="5" t="s">
        <v>30</v>
      </c>
      <c r="E204" s="48">
        <v>4830</v>
      </c>
      <c r="F204" s="49"/>
      <c r="G204" s="50"/>
      <c r="H204" s="51">
        <f t="shared" si="5"/>
        <v>4830</v>
      </c>
    </row>
    <row r="205" spans="1:8" ht="15">
      <c r="A205" s="8"/>
      <c r="B205" s="8"/>
      <c r="C205" s="16">
        <v>4210</v>
      </c>
      <c r="D205" s="5" t="s">
        <v>7</v>
      </c>
      <c r="E205" s="48">
        <v>5500</v>
      </c>
      <c r="F205" s="49"/>
      <c r="G205" s="50"/>
      <c r="H205" s="51">
        <f t="shared" si="5"/>
        <v>5500</v>
      </c>
    </row>
    <row r="206" spans="1:8" ht="15">
      <c r="A206" s="8"/>
      <c r="B206" s="8"/>
      <c r="C206" s="16">
        <v>4300</v>
      </c>
      <c r="D206" s="5" t="s">
        <v>41</v>
      </c>
      <c r="E206" s="48">
        <v>7651</v>
      </c>
      <c r="F206" s="49"/>
      <c r="G206" s="50"/>
      <c r="H206" s="51">
        <f t="shared" si="5"/>
        <v>7651</v>
      </c>
    </row>
    <row r="207" spans="1:8" ht="15">
      <c r="A207" s="8"/>
      <c r="B207" s="8"/>
      <c r="C207" s="16">
        <v>4410</v>
      </c>
      <c r="D207" s="5" t="s">
        <v>36</v>
      </c>
      <c r="E207" s="48">
        <v>900</v>
      </c>
      <c r="F207" s="49"/>
      <c r="G207" s="50"/>
      <c r="H207" s="51">
        <f t="shared" si="5"/>
        <v>900</v>
      </c>
    </row>
    <row r="208" spans="1:8" ht="15">
      <c r="A208" s="8"/>
      <c r="B208" s="8"/>
      <c r="C208" s="16">
        <v>4440</v>
      </c>
      <c r="D208" s="5" t="s">
        <v>38</v>
      </c>
      <c r="E208" s="48">
        <v>4870</v>
      </c>
      <c r="F208" s="49"/>
      <c r="G208" s="50"/>
      <c r="H208" s="51">
        <f t="shared" si="5"/>
        <v>4870</v>
      </c>
    </row>
    <row r="209" spans="1:8" ht="15">
      <c r="A209" s="8"/>
      <c r="B209" s="8"/>
      <c r="C209" s="16">
        <v>6060</v>
      </c>
      <c r="D209" s="5" t="s">
        <v>39</v>
      </c>
      <c r="E209" s="48">
        <v>3014</v>
      </c>
      <c r="F209" s="49"/>
      <c r="G209" s="50"/>
      <c r="H209" s="51">
        <f t="shared" si="5"/>
        <v>3014</v>
      </c>
    </row>
    <row r="210" spans="1:8" s="38" customFormat="1" ht="15">
      <c r="A210" s="8"/>
      <c r="B210" s="8">
        <v>80146</v>
      </c>
      <c r="C210" s="8"/>
      <c r="D210" s="4" t="s">
        <v>93</v>
      </c>
      <c r="E210" s="46">
        <f>SUM(E211+E212)</f>
        <v>48600</v>
      </c>
      <c r="F210" s="46">
        <f>SUM(F211+F212)</f>
        <v>0</v>
      </c>
      <c r="G210" s="46">
        <f>SUM(G211+G212)</f>
        <v>0</v>
      </c>
      <c r="H210" s="47">
        <f t="shared" si="5"/>
        <v>48600</v>
      </c>
    </row>
    <row r="211" spans="1:8" ht="15">
      <c r="A211" s="8"/>
      <c r="B211" s="8"/>
      <c r="C211" s="16">
        <v>4303</v>
      </c>
      <c r="D211" s="5" t="s">
        <v>123</v>
      </c>
      <c r="E211" s="48">
        <v>30132</v>
      </c>
      <c r="F211" s="49"/>
      <c r="G211" s="50"/>
      <c r="H211" s="51">
        <f aca="true" t="shared" si="6" ref="H211:H280">E211+F211-G211</f>
        <v>30132</v>
      </c>
    </row>
    <row r="212" spans="1:8" ht="15">
      <c r="A212" s="8"/>
      <c r="B212" s="8"/>
      <c r="C212" s="16">
        <v>4300</v>
      </c>
      <c r="D212" s="5" t="s">
        <v>122</v>
      </c>
      <c r="E212" s="48">
        <v>18468</v>
      </c>
      <c r="F212" s="49"/>
      <c r="G212" s="50"/>
      <c r="H212" s="51">
        <f t="shared" si="6"/>
        <v>18468</v>
      </c>
    </row>
    <row r="213" spans="1:8" s="37" customFormat="1" ht="15">
      <c r="A213" s="9">
        <v>851</v>
      </c>
      <c r="B213" s="9"/>
      <c r="C213" s="9"/>
      <c r="D213" s="2" t="s">
        <v>57</v>
      </c>
      <c r="E213" s="44">
        <f>SUM(E214+E216)</f>
        <v>85000</v>
      </c>
      <c r="F213" s="44">
        <f>SUM(F214+F216)</f>
        <v>0</v>
      </c>
      <c r="G213" s="44">
        <f>SUM(G214+G216)</f>
        <v>0</v>
      </c>
      <c r="H213" s="45">
        <f t="shared" si="6"/>
        <v>85000</v>
      </c>
    </row>
    <row r="214" spans="1:8" s="41" customFormat="1" ht="15">
      <c r="A214" s="15"/>
      <c r="B214" s="15">
        <v>85121</v>
      </c>
      <c r="C214" s="15"/>
      <c r="D214" s="30" t="s">
        <v>128</v>
      </c>
      <c r="E214" s="54">
        <f>E215</f>
        <v>10000</v>
      </c>
      <c r="F214" s="54">
        <f>F215</f>
        <v>0</v>
      </c>
      <c r="G214" s="54">
        <f>G215</f>
        <v>0</v>
      </c>
      <c r="H214" s="47">
        <f t="shared" si="6"/>
        <v>10000</v>
      </c>
    </row>
    <row r="215" spans="1:8" ht="42.75">
      <c r="A215" s="8"/>
      <c r="B215" s="8"/>
      <c r="C215" s="16">
        <v>6220</v>
      </c>
      <c r="D215" s="10" t="s">
        <v>129</v>
      </c>
      <c r="E215" s="52">
        <v>10000</v>
      </c>
      <c r="F215" s="53"/>
      <c r="G215" s="50"/>
      <c r="H215" s="51">
        <f t="shared" si="6"/>
        <v>10000</v>
      </c>
    </row>
    <row r="216" spans="1:8" s="38" customFormat="1" ht="15">
      <c r="A216" s="8"/>
      <c r="B216" s="8">
        <v>85154</v>
      </c>
      <c r="C216" s="8"/>
      <c r="D216" s="4" t="s">
        <v>58</v>
      </c>
      <c r="E216" s="46">
        <f>SUM(E217:E222)</f>
        <v>75000</v>
      </c>
      <c r="F216" s="46">
        <f>SUM(F217:F222)</f>
        <v>0</v>
      </c>
      <c r="G216" s="46">
        <f>SUM(G217:G222)</f>
        <v>0</v>
      </c>
      <c r="H216" s="47">
        <f t="shared" si="6"/>
        <v>75000</v>
      </c>
    </row>
    <row r="217" spans="1:8" ht="28.5">
      <c r="A217" s="8"/>
      <c r="B217" s="8"/>
      <c r="C217" s="16">
        <v>2810</v>
      </c>
      <c r="D217" s="6" t="s">
        <v>59</v>
      </c>
      <c r="E217" s="48">
        <v>5000</v>
      </c>
      <c r="F217" s="52"/>
      <c r="G217" s="50"/>
      <c r="H217" s="51">
        <f t="shared" si="6"/>
        <v>5000</v>
      </c>
    </row>
    <row r="218" spans="1:8" ht="28.5" customHeight="1">
      <c r="A218" s="8"/>
      <c r="B218" s="8"/>
      <c r="C218" s="16">
        <v>2820</v>
      </c>
      <c r="D218" s="6" t="s">
        <v>60</v>
      </c>
      <c r="E218" s="48">
        <v>5500</v>
      </c>
      <c r="F218" s="52"/>
      <c r="G218" s="50"/>
      <c r="H218" s="51">
        <f t="shared" si="6"/>
        <v>5500</v>
      </c>
    </row>
    <row r="219" spans="1:8" ht="39.75" customHeight="1">
      <c r="A219" s="8"/>
      <c r="B219" s="8"/>
      <c r="C219" s="16">
        <v>2830</v>
      </c>
      <c r="D219" s="6" t="s">
        <v>109</v>
      </c>
      <c r="E219" s="48">
        <v>1000</v>
      </c>
      <c r="F219" s="52"/>
      <c r="G219" s="50"/>
      <c r="H219" s="51">
        <f t="shared" si="6"/>
        <v>1000</v>
      </c>
    </row>
    <row r="220" spans="1:8" ht="15">
      <c r="A220" s="8"/>
      <c r="B220" s="8"/>
      <c r="C220" s="16">
        <v>4210</v>
      </c>
      <c r="D220" s="5" t="s">
        <v>7</v>
      </c>
      <c r="E220" s="48">
        <v>30000</v>
      </c>
      <c r="F220" s="52"/>
      <c r="G220" s="50"/>
      <c r="H220" s="51">
        <f t="shared" si="6"/>
        <v>30000</v>
      </c>
    </row>
    <row r="221" spans="1:8" ht="15">
      <c r="A221" s="8"/>
      <c r="B221" s="8"/>
      <c r="C221" s="16">
        <v>4300</v>
      </c>
      <c r="D221" s="5" t="s">
        <v>41</v>
      </c>
      <c r="E221" s="48">
        <v>32500</v>
      </c>
      <c r="F221" s="52"/>
      <c r="G221" s="50"/>
      <c r="H221" s="51">
        <f t="shared" si="6"/>
        <v>32500</v>
      </c>
    </row>
    <row r="222" spans="1:8" ht="15">
      <c r="A222" s="8"/>
      <c r="B222" s="8"/>
      <c r="C222" s="16">
        <v>4410</v>
      </c>
      <c r="D222" s="5" t="s">
        <v>36</v>
      </c>
      <c r="E222" s="48">
        <v>1000</v>
      </c>
      <c r="F222" s="52"/>
      <c r="G222" s="50"/>
      <c r="H222" s="51">
        <f t="shared" si="6"/>
        <v>1000</v>
      </c>
    </row>
    <row r="223" spans="1:8" s="37" customFormat="1" ht="16.5" customHeight="1">
      <c r="A223" s="9">
        <v>852</v>
      </c>
      <c r="B223" s="9"/>
      <c r="C223" s="9"/>
      <c r="D223" s="2" t="s">
        <v>130</v>
      </c>
      <c r="E223" s="44">
        <f>E224+E230+E233+E239+E241+E244+E256+E260</f>
        <v>796700</v>
      </c>
      <c r="F223" s="44">
        <f>F224+F230+F233+F239+F241+F244+F256+F260</f>
        <v>106894</v>
      </c>
      <c r="G223" s="44">
        <f>G224+G230+G233+G239+G241+G244+G256+G260</f>
        <v>0</v>
      </c>
      <c r="H223" s="45">
        <f t="shared" si="6"/>
        <v>903594</v>
      </c>
    </row>
    <row r="224" spans="1:8" s="41" customFormat="1" ht="31.5" customHeight="1">
      <c r="A224" s="15"/>
      <c r="B224" s="15">
        <v>85212</v>
      </c>
      <c r="C224" s="15"/>
      <c r="D224" s="43" t="s">
        <v>143</v>
      </c>
      <c r="E224" s="54">
        <f>SUM(E225:E229)</f>
        <v>0</v>
      </c>
      <c r="F224" s="54">
        <f>SUM(F225:F229)</f>
        <v>12580</v>
      </c>
      <c r="G224" s="54">
        <f>SUM(G225:G229)</f>
        <v>0</v>
      </c>
      <c r="H224" s="47">
        <f t="shared" si="6"/>
        <v>12580</v>
      </c>
    </row>
    <row r="225" spans="1:8" s="42" customFormat="1" ht="15.75" customHeight="1">
      <c r="A225" s="18"/>
      <c r="B225" s="18"/>
      <c r="C225" s="18">
        <v>4010</v>
      </c>
      <c r="D225" s="5" t="s">
        <v>27</v>
      </c>
      <c r="E225" s="48">
        <v>0</v>
      </c>
      <c r="F225" s="48">
        <v>1500</v>
      </c>
      <c r="G225" s="48"/>
      <c r="H225" s="51">
        <f t="shared" si="6"/>
        <v>1500</v>
      </c>
    </row>
    <row r="226" spans="1:8" s="42" customFormat="1" ht="15.75" customHeight="1">
      <c r="A226" s="18"/>
      <c r="B226" s="18"/>
      <c r="C226" s="18">
        <v>4210</v>
      </c>
      <c r="D226" s="5" t="s">
        <v>7</v>
      </c>
      <c r="E226" s="48">
        <v>0</v>
      </c>
      <c r="F226" s="48">
        <v>2800</v>
      </c>
      <c r="G226" s="48"/>
      <c r="H226" s="51">
        <f t="shared" si="6"/>
        <v>2800</v>
      </c>
    </row>
    <row r="227" spans="1:8" s="42" customFormat="1" ht="15.75" customHeight="1">
      <c r="A227" s="18"/>
      <c r="B227" s="18"/>
      <c r="C227" s="18">
        <v>4300</v>
      </c>
      <c r="D227" s="5" t="s">
        <v>8</v>
      </c>
      <c r="E227" s="48">
        <v>0</v>
      </c>
      <c r="F227" s="48">
        <v>270</v>
      </c>
      <c r="G227" s="48"/>
      <c r="H227" s="51">
        <f t="shared" si="6"/>
        <v>270</v>
      </c>
    </row>
    <row r="228" spans="1:8" s="42" customFormat="1" ht="14.25" customHeight="1">
      <c r="A228" s="18"/>
      <c r="B228" s="18"/>
      <c r="C228" s="18">
        <v>4410</v>
      </c>
      <c r="D228" s="5" t="s">
        <v>65</v>
      </c>
      <c r="E228" s="48">
        <v>0</v>
      </c>
      <c r="F228" s="48">
        <v>350</v>
      </c>
      <c r="G228" s="48"/>
      <c r="H228" s="51">
        <f t="shared" si="6"/>
        <v>350</v>
      </c>
    </row>
    <row r="229" spans="1:8" s="42" customFormat="1" ht="16.5" customHeight="1">
      <c r="A229" s="18"/>
      <c r="B229" s="18"/>
      <c r="C229" s="18">
        <v>6060</v>
      </c>
      <c r="D229" s="5" t="s">
        <v>39</v>
      </c>
      <c r="E229" s="48">
        <v>0</v>
      </c>
      <c r="F229" s="48">
        <v>7660</v>
      </c>
      <c r="G229" s="48"/>
      <c r="H229" s="51">
        <f t="shared" si="6"/>
        <v>7660</v>
      </c>
    </row>
    <row r="230" spans="1:8" s="37" customFormat="1" ht="31.5" customHeight="1">
      <c r="A230" s="9"/>
      <c r="B230" s="15">
        <v>85213</v>
      </c>
      <c r="C230" s="15"/>
      <c r="D230" s="17" t="s">
        <v>104</v>
      </c>
      <c r="E230" s="54">
        <f>E231</f>
        <v>4200</v>
      </c>
      <c r="F230" s="54">
        <f>F231</f>
        <v>0</v>
      </c>
      <c r="G230" s="54">
        <f>G231</f>
        <v>0</v>
      </c>
      <c r="H230" s="47">
        <f t="shared" si="6"/>
        <v>4200</v>
      </c>
    </row>
    <row r="231" spans="1:8" s="36" customFormat="1" ht="16.5" customHeight="1">
      <c r="A231" s="9"/>
      <c r="B231" s="18"/>
      <c r="C231" s="18">
        <v>4130</v>
      </c>
      <c r="D231" s="19" t="s">
        <v>94</v>
      </c>
      <c r="E231" s="48">
        <v>4200</v>
      </c>
      <c r="F231" s="48"/>
      <c r="G231" s="56"/>
      <c r="H231" s="51">
        <f t="shared" si="6"/>
        <v>4200</v>
      </c>
    </row>
    <row r="232" spans="1:8" s="36" customFormat="1" ht="16.5" customHeight="1">
      <c r="A232" s="9"/>
      <c r="B232" s="18"/>
      <c r="C232" s="18"/>
      <c r="D232" s="19" t="s">
        <v>98</v>
      </c>
      <c r="E232" s="48">
        <v>4200</v>
      </c>
      <c r="F232" s="48"/>
      <c r="G232" s="56"/>
      <c r="H232" s="51">
        <f t="shared" si="6"/>
        <v>4200</v>
      </c>
    </row>
    <row r="233" spans="1:8" s="38" customFormat="1" ht="30">
      <c r="A233" s="8"/>
      <c r="B233" s="8">
        <v>85214</v>
      </c>
      <c r="C233" s="8"/>
      <c r="D233" s="27" t="s">
        <v>61</v>
      </c>
      <c r="E233" s="46">
        <f>E234+E237</f>
        <v>326000</v>
      </c>
      <c r="F233" s="46">
        <f>F234+F237</f>
        <v>94314</v>
      </c>
      <c r="G233" s="46">
        <f>G234+G237</f>
        <v>0</v>
      </c>
      <c r="H233" s="47">
        <f t="shared" si="6"/>
        <v>420314</v>
      </c>
    </row>
    <row r="234" spans="1:8" ht="16.5" customHeight="1">
      <c r="A234" s="16"/>
      <c r="B234" s="16"/>
      <c r="C234" s="16">
        <v>3110</v>
      </c>
      <c r="D234" s="5" t="s">
        <v>105</v>
      </c>
      <c r="E234" s="52">
        <f>E235+E236</f>
        <v>300000</v>
      </c>
      <c r="F234" s="52">
        <v>94314</v>
      </c>
      <c r="G234" s="50"/>
      <c r="H234" s="51">
        <f t="shared" si="6"/>
        <v>394314</v>
      </c>
    </row>
    <row r="235" spans="1:8" ht="16.5" customHeight="1">
      <c r="A235" s="16"/>
      <c r="B235" s="16"/>
      <c r="C235" s="16"/>
      <c r="D235" s="5" t="s">
        <v>98</v>
      </c>
      <c r="E235" s="48">
        <v>180000</v>
      </c>
      <c r="F235" s="52">
        <v>94314</v>
      </c>
      <c r="G235" s="50"/>
      <c r="H235" s="51">
        <f t="shared" si="6"/>
        <v>274314</v>
      </c>
    </row>
    <row r="236" spans="1:8" ht="16.5" customHeight="1">
      <c r="A236" s="16"/>
      <c r="B236" s="16"/>
      <c r="C236" s="16"/>
      <c r="D236" s="5" t="s">
        <v>99</v>
      </c>
      <c r="E236" s="48">
        <v>120000</v>
      </c>
      <c r="F236" s="52"/>
      <c r="G236" s="50"/>
      <c r="H236" s="51">
        <f t="shared" si="6"/>
        <v>120000</v>
      </c>
    </row>
    <row r="237" spans="1:8" ht="16.5" customHeight="1">
      <c r="A237" s="16"/>
      <c r="B237" s="16"/>
      <c r="C237" s="16">
        <v>4110</v>
      </c>
      <c r="D237" s="5" t="s">
        <v>29</v>
      </c>
      <c r="E237" s="48">
        <v>26000</v>
      </c>
      <c r="F237" s="52"/>
      <c r="G237" s="50"/>
      <c r="H237" s="51">
        <f t="shared" si="6"/>
        <v>26000</v>
      </c>
    </row>
    <row r="238" spans="1:8" ht="16.5" customHeight="1">
      <c r="A238" s="16"/>
      <c r="B238" s="16"/>
      <c r="C238" s="16"/>
      <c r="D238" s="5" t="s">
        <v>98</v>
      </c>
      <c r="E238" s="48">
        <v>26000</v>
      </c>
      <c r="F238" s="52"/>
      <c r="G238" s="50"/>
      <c r="H238" s="51">
        <f t="shared" si="6"/>
        <v>26000</v>
      </c>
    </row>
    <row r="239" spans="1:8" s="38" customFormat="1" ht="16.5" customHeight="1">
      <c r="A239" s="8"/>
      <c r="B239" s="8">
        <v>85215</v>
      </c>
      <c r="C239" s="8"/>
      <c r="D239" s="4" t="s">
        <v>62</v>
      </c>
      <c r="E239" s="46">
        <f>SUM(E240)</f>
        <v>10000</v>
      </c>
      <c r="F239" s="46">
        <f>SUM(F240)</f>
        <v>0</v>
      </c>
      <c r="G239" s="46">
        <f>SUM(G240)</f>
        <v>0</v>
      </c>
      <c r="H239" s="47">
        <f t="shared" si="6"/>
        <v>10000</v>
      </c>
    </row>
    <row r="240" spans="1:8" ht="16.5" customHeight="1">
      <c r="A240" s="16"/>
      <c r="B240" s="16"/>
      <c r="C240" s="16">
        <v>3110</v>
      </c>
      <c r="D240" s="5" t="s">
        <v>105</v>
      </c>
      <c r="E240" s="48">
        <v>10000</v>
      </c>
      <c r="F240" s="52"/>
      <c r="G240" s="50"/>
      <c r="H240" s="51">
        <f t="shared" si="6"/>
        <v>10000</v>
      </c>
    </row>
    <row r="241" spans="1:8" s="38" customFormat="1" ht="16.5" customHeight="1">
      <c r="A241" s="8"/>
      <c r="B241" s="8">
        <v>85216</v>
      </c>
      <c r="C241" s="8"/>
      <c r="D241" s="4" t="s">
        <v>63</v>
      </c>
      <c r="E241" s="46">
        <f>SUM(E242)</f>
        <v>3800</v>
      </c>
      <c r="F241" s="46">
        <f>SUM(F242)</f>
        <v>0</v>
      </c>
      <c r="G241" s="46">
        <f>SUM(G242)</f>
        <v>0</v>
      </c>
      <c r="H241" s="47">
        <f t="shared" si="6"/>
        <v>3800</v>
      </c>
    </row>
    <row r="242" spans="1:8" ht="16.5" customHeight="1">
      <c r="A242" s="16"/>
      <c r="B242" s="16"/>
      <c r="C242" s="16">
        <v>3110</v>
      </c>
      <c r="D242" s="5" t="s">
        <v>105</v>
      </c>
      <c r="E242" s="48">
        <f>E243</f>
        <v>3800</v>
      </c>
      <c r="F242" s="52"/>
      <c r="G242" s="50"/>
      <c r="H242" s="51">
        <f t="shared" si="6"/>
        <v>3800</v>
      </c>
    </row>
    <row r="243" spans="1:8" ht="16.5" customHeight="1">
      <c r="A243" s="16"/>
      <c r="B243" s="16"/>
      <c r="C243" s="16"/>
      <c r="D243" s="5" t="s">
        <v>98</v>
      </c>
      <c r="E243" s="48">
        <v>3800</v>
      </c>
      <c r="F243" s="52"/>
      <c r="G243" s="50"/>
      <c r="H243" s="51">
        <f t="shared" si="6"/>
        <v>3800</v>
      </c>
    </row>
    <row r="244" spans="1:8" s="38" customFormat="1" ht="16.5" customHeight="1">
      <c r="A244" s="8"/>
      <c r="B244" s="8">
        <v>85219</v>
      </c>
      <c r="C244" s="8"/>
      <c r="D244" s="4" t="s">
        <v>64</v>
      </c>
      <c r="E244" s="46">
        <f>SUM(E247:E255)</f>
        <v>230000</v>
      </c>
      <c r="F244" s="46">
        <f>SUM(F247:F255)</f>
        <v>0</v>
      </c>
      <c r="G244" s="46">
        <f>SUM(G247:G255)</f>
        <v>0</v>
      </c>
      <c r="H244" s="47">
        <f t="shared" si="6"/>
        <v>230000</v>
      </c>
    </row>
    <row r="245" spans="1:8" s="38" customFormat="1" ht="16.5" customHeight="1">
      <c r="A245" s="8"/>
      <c r="B245" s="8"/>
      <c r="C245" s="8"/>
      <c r="D245" s="4" t="s">
        <v>98</v>
      </c>
      <c r="E245" s="46">
        <v>118400</v>
      </c>
      <c r="F245" s="46"/>
      <c r="G245" s="46"/>
      <c r="H245" s="47">
        <f t="shared" si="6"/>
        <v>118400</v>
      </c>
    </row>
    <row r="246" spans="1:8" s="38" customFormat="1" ht="16.5" customHeight="1">
      <c r="A246" s="8"/>
      <c r="B246" s="8"/>
      <c r="C246" s="8"/>
      <c r="D246" s="4" t="s">
        <v>102</v>
      </c>
      <c r="E246" s="46">
        <v>111600</v>
      </c>
      <c r="F246" s="46"/>
      <c r="G246" s="57"/>
      <c r="H246" s="47">
        <f t="shared" si="6"/>
        <v>111600</v>
      </c>
    </row>
    <row r="247" spans="1:8" ht="16.5" customHeight="1">
      <c r="A247" s="16"/>
      <c r="B247" s="16"/>
      <c r="C247" s="16">
        <v>3020</v>
      </c>
      <c r="D247" s="5" t="s">
        <v>48</v>
      </c>
      <c r="E247" s="48">
        <v>3500</v>
      </c>
      <c r="F247" s="49"/>
      <c r="G247" s="50"/>
      <c r="H247" s="51">
        <f t="shared" si="6"/>
        <v>3500</v>
      </c>
    </row>
    <row r="248" spans="1:8" ht="16.5" customHeight="1">
      <c r="A248" s="16"/>
      <c r="B248" s="16"/>
      <c r="C248" s="16">
        <v>4010</v>
      </c>
      <c r="D248" s="5" t="s">
        <v>27</v>
      </c>
      <c r="E248" s="48">
        <v>154017</v>
      </c>
      <c r="F248" s="49"/>
      <c r="G248" s="50"/>
      <c r="H248" s="51">
        <f t="shared" si="6"/>
        <v>154017</v>
      </c>
    </row>
    <row r="249" spans="1:8" ht="16.5" customHeight="1">
      <c r="A249" s="16"/>
      <c r="B249" s="16"/>
      <c r="C249" s="16">
        <v>4040</v>
      </c>
      <c r="D249" s="5" t="s">
        <v>28</v>
      </c>
      <c r="E249" s="48">
        <v>12614</v>
      </c>
      <c r="F249" s="49"/>
      <c r="G249" s="50"/>
      <c r="H249" s="51">
        <f t="shared" si="6"/>
        <v>12614</v>
      </c>
    </row>
    <row r="250" spans="1:8" ht="16.5" customHeight="1">
      <c r="A250" s="16"/>
      <c r="B250" s="16"/>
      <c r="C250" s="16">
        <v>4110</v>
      </c>
      <c r="D250" s="5" t="s">
        <v>29</v>
      </c>
      <c r="E250" s="48">
        <v>30310</v>
      </c>
      <c r="F250" s="49"/>
      <c r="G250" s="50"/>
      <c r="H250" s="51">
        <f t="shared" si="6"/>
        <v>30310</v>
      </c>
    </row>
    <row r="251" spans="1:8" ht="16.5" customHeight="1">
      <c r="A251" s="16"/>
      <c r="B251" s="16"/>
      <c r="C251" s="16">
        <v>4120</v>
      </c>
      <c r="D251" s="5" t="s">
        <v>30</v>
      </c>
      <c r="E251" s="48">
        <v>4082</v>
      </c>
      <c r="F251" s="49"/>
      <c r="G251" s="50"/>
      <c r="H251" s="51">
        <f t="shared" si="6"/>
        <v>4082</v>
      </c>
    </row>
    <row r="252" spans="1:8" ht="16.5" customHeight="1">
      <c r="A252" s="16"/>
      <c r="B252" s="16"/>
      <c r="C252" s="16">
        <v>4210</v>
      </c>
      <c r="D252" s="5" t="s">
        <v>7</v>
      </c>
      <c r="E252" s="48">
        <v>6800</v>
      </c>
      <c r="F252" s="49"/>
      <c r="G252" s="50"/>
      <c r="H252" s="51">
        <f t="shared" si="6"/>
        <v>6800</v>
      </c>
    </row>
    <row r="253" spans="1:8" ht="16.5" customHeight="1">
      <c r="A253" s="16"/>
      <c r="B253" s="16"/>
      <c r="C253" s="16">
        <v>4300</v>
      </c>
      <c r="D253" s="5" t="s">
        <v>8</v>
      </c>
      <c r="E253" s="48">
        <v>10698</v>
      </c>
      <c r="F253" s="49"/>
      <c r="G253" s="50"/>
      <c r="H253" s="51">
        <f t="shared" si="6"/>
        <v>10698</v>
      </c>
    </row>
    <row r="254" spans="1:8" ht="16.5" customHeight="1">
      <c r="A254" s="16"/>
      <c r="B254" s="16"/>
      <c r="C254" s="16">
        <v>4410</v>
      </c>
      <c r="D254" s="5" t="s">
        <v>65</v>
      </c>
      <c r="E254" s="48">
        <v>4500</v>
      </c>
      <c r="F254" s="49"/>
      <c r="G254" s="50"/>
      <c r="H254" s="51">
        <f t="shared" si="6"/>
        <v>4500</v>
      </c>
    </row>
    <row r="255" spans="1:8" ht="16.5" customHeight="1">
      <c r="A255" s="16"/>
      <c r="B255" s="16"/>
      <c r="C255" s="16">
        <v>4440</v>
      </c>
      <c r="D255" s="5" t="s">
        <v>38</v>
      </c>
      <c r="E255" s="48">
        <v>3479</v>
      </c>
      <c r="F255" s="49"/>
      <c r="G255" s="50"/>
      <c r="H255" s="51">
        <f t="shared" si="6"/>
        <v>3479</v>
      </c>
    </row>
    <row r="256" spans="1:8" s="38" customFormat="1" ht="16.5" customHeight="1">
      <c r="A256" s="8"/>
      <c r="B256" s="8">
        <v>85228</v>
      </c>
      <c r="C256" s="8"/>
      <c r="D256" s="4" t="s">
        <v>66</v>
      </c>
      <c r="E256" s="46">
        <f>SUM(E257)</f>
        <v>112700</v>
      </c>
      <c r="F256" s="46">
        <f>SUM(F257)</f>
        <v>0</v>
      </c>
      <c r="G256" s="46">
        <f>SUM(G257)</f>
        <v>0</v>
      </c>
      <c r="H256" s="47">
        <f t="shared" si="6"/>
        <v>112700</v>
      </c>
    </row>
    <row r="257" spans="1:8" ht="16.5" customHeight="1">
      <c r="A257" s="16"/>
      <c r="B257" s="16"/>
      <c r="C257" s="16">
        <v>4300</v>
      </c>
      <c r="D257" s="5" t="s">
        <v>8</v>
      </c>
      <c r="E257" s="48">
        <f>E258+E259</f>
        <v>112700</v>
      </c>
      <c r="F257" s="49"/>
      <c r="G257" s="50"/>
      <c r="H257" s="51">
        <f t="shared" si="6"/>
        <v>112700</v>
      </c>
    </row>
    <row r="258" spans="1:8" ht="16.5" customHeight="1">
      <c r="A258" s="16"/>
      <c r="B258" s="16"/>
      <c r="C258" s="16"/>
      <c r="D258" s="5" t="s">
        <v>98</v>
      </c>
      <c r="E258" s="48">
        <v>12700</v>
      </c>
      <c r="F258" s="49"/>
      <c r="G258" s="50"/>
      <c r="H258" s="51">
        <f t="shared" si="6"/>
        <v>12700</v>
      </c>
    </row>
    <row r="259" spans="1:8" ht="16.5" customHeight="1">
      <c r="A259" s="16"/>
      <c r="B259" s="16"/>
      <c r="C259" s="16"/>
      <c r="D259" s="5" t="s">
        <v>99</v>
      </c>
      <c r="E259" s="48">
        <v>100000</v>
      </c>
      <c r="F259" s="49"/>
      <c r="G259" s="50"/>
      <c r="H259" s="51">
        <f t="shared" si="6"/>
        <v>100000</v>
      </c>
    </row>
    <row r="260" spans="1:8" s="38" customFormat="1" ht="16.5" customHeight="1">
      <c r="A260" s="8"/>
      <c r="B260" s="8">
        <v>85295</v>
      </c>
      <c r="C260" s="8"/>
      <c r="D260" s="4" t="s">
        <v>5</v>
      </c>
      <c r="E260" s="46">
        <f>SUM(E261:E261)</f>
        <v>110000</v>
      </c>
      <c r="F260" s="46">
        <f>SUM(F261:F261)</f>
        <v>0</v>
      </c>
      <c r="G260" s="46">
        <f>SUM(G261:G261)</f>
        <v>0</v>
      </c>
      <c r="H260" s="47">
        <f t="shared" si="6"/>
        <v>110000</v>
      </c>
    </row>
    <row r="261" spans="1:8" ht="16.5" customHeight="1">
      <c r="A261" s="16"/>
      <c r="B261" s="8"/>
      <c r="C261" s="16">
        <v>3110</v>
      </c>
      <c r="D261" s="5" t="s">
        <v>105</v>
      </c>
      <c r="E261" s="48">
        <v>110000</v>
      </c>
      <c r="F261" s="49"/>
      <c r="G261" s="50"/>
      <c r="H261" s="51">
        <f t="shared" si="6"/>
        <v>110000</v>
      </c>
    </row>
    <row r="262" spans="1:8" s="37" customFormat="1" ht="15">
      <c r="A262" s="9">
        <v>854</v>
      </c>
      <c r="B262" s="9"/>
      <c r="C262" s="9"/>
      <c r="D262" s="2" t="s">
        <v>67</v>
      </c>
      <c r="E262" s="44">
        <f>SUM(E263)</f>
        <v>166590</v>
      </c>
      <c r="F262" s="44">
        <f>SUM(F263)</f>
        <v>11579</v>
      </c>
      <c r="G262" s="44">
        <f>SUM(G263)</f>
        <v>0</v>
      </c>
      <c r="H262" s="45">
        <f t="shared" si="6"/>
        <v>178169</v>
      </c>
    </row>
    <row r="263" spans="1:8" s="38" customFormat="1" ht="15">
      <c r="A263" s="8"/>
      <c r="B263" s="8">
        <v>85401</v>
      </c>
      <c r="C263" s="8"/>
      <c r="D263" s="4" t="s">
        <v>68</v>
      </c>
      <c r="E263" s="46">
        <f>SUM(E264:E272)</f>
        <v>166590</v>
      </c>
      <c r="F263" s="46">
        <f>SUM(F264:F272)</f>
        <v>11579</v>
      </c>
      <c r="G263" s="46">
        <f>SUM(G264:G272)</f>
        <v>0</v>
      </c>
      <c r="H263" s="47">
        <f t="shared" si="6"/>
        <v>178169</v>
      </c>
    </row>
    <row r="264" spans="1:8" ht="14.25">
      <c r="A264" s="16"/>
      <c r="B264" s="16"/>
      <c r="C264" s="16">
        <v>3020</v>
      </c>
      <c r="D264" s="5" t="s">
        <v>48</v>
      </c>
      <c r="E264" s="48">
        <v>6516</v>
      </c>
      <c r="F264" s="52"/>
      <c r="G264" s="50"/>
      <c r="H264" s="51">
        <f t="shared" si="6"/>
        <v>6516</v>
      </c>
    </row>
    <row r="265" spans="1:8" ht="14.25">
      <c r="A265" s="16"/>
      <c r="B265" s="16"/>
      <c r="C265" s="16">
        <v>4010</v>
      </c>
      <c r="D265" s="5" t="s">
        <v>27</v>
      </c>
      <c r="E265" s="48">
        <v>113881</v>
      </c>
      <c r="F265" s="52">
        <v>8635</v>
      </c>
      <c r="G265" s="50"/>
      <c r="H265" s="51">
        <f t="shared" si="6"/>
        <v>122516</v>
      </c>
    </row>
    <row r="266" spans="1:8" ht="14.25">
      <c r="A266" s="16"/>
      <c r="B266" s="16"/>
      <c r="C266" s="16">
        <v>4040</v>
      </c>
      <c r="D266" s="5" t="s">
        <v>28</v>
      </c>
      <c r="E266" s="48">
        <v>9721</v>
      </c>
      <c r="F266" s="52"/>
      <c r="G266" s="50"/>
      <c r="H266" s="51">
        <f t="shared" si="6"/>
        <v>9721</v>
      </c>
    </row>
    <row r="267" spans="1:8" ht="14.25">
      <c r="A267" s="16"/>
      <c r="B267" s="16"/>
      <c r="C267" s="16">
        <v>4110</v>
      </c>
      <c r="D267" s="5" t="s">
        <v>29</v>
      </c>
      <c r="E267" s="48">
        <v>22393</v>
      </c>
      <c r="F267" s="52">
        <v>2562</v>
      </c>
      <c r="G267" s="50"/>
      <c r="H267" s="51">
        <f t="shared" si="6"/>
        <v>24955</v>
      </c>
    </row>
    <row r="268" spans="1:8" ht="14.25">
      <c r="A268" s="16"/>
      <c r="B268" s="16"/>
      <c r="C268" s="16">
        <v>4120</v>
      </c>
      <c r="D268" s="5" t="s">
        <v>30</v>
      </c>
      <c r="E268" s="48">
        <v>2970</v>
      </c>
      <c r="F268" s="52">
        <v>382</v>
      </c>
      <c r="G268" s="50"/>
      <c r="H268" s="51">
        <f t="shared" si="6"/>
        <v>3352</v>
      </c>
    </row>
    <row r="269" spans="1:8" ht="14.25">
      <c r="A269" s="16"/>
      <c r="B269" s="16"/>
      <c r="C269" s="16">
        <v>4210</v>
      </c>
      <c r="D269" s="5" t="s">
        <v>7</v>
      </c>
      <c r="E269" s="48">
        <v>2000</v>
      </c>
      <c r="F269" s="52"/>
      <c r="G269" s="50"/>
      <c r="H269" s="51">
        <f t="shared" si="6"/>
        <v>2000</v>
      </c>
    </row>
    <row r="270" spans="1:8" ht="14.25">
      <c r="A270" s="16"/>
      <c r="B270" s="16"/>
      <c r="C270" s="16">
        <v>4300</v>
      </c>
      <c r="D270" s="5" t="s">
        <v>8</v>
      </c>
      <c r="E270" s="48">
        <v>2000</v>
      </c>
      <c r="F270" s="52"/>
      <c r="G270" s="50"/>
      <c r="H270" s="51">
        <f t="shared" si="6"/>
        <v>2000</v>
      </c>
    </row>
    <row r="271" spans="1:8" ht="14.25">
      <c r="A271" s="16"/>
      <c r="B271" s="16"/>
      <c r="C271" s="16">
        <v>4410</v>
      </c>
      <c r="D271" s="5" t="s">
        <v>65</v>
      </c>
      <c r="E271" s="48">
        <v>400</v>
      </c>
      <c r="F271" s="49"/>
      <c r="G271" s="50"/>
      <c r="H271" s="51">
        <f t="shared" si="6"/>
        <v>400</v>
      </c>
    </row>
    <row r="272" spans="1:8" ht="14.25">
      <c r="A272" s="16"/>
      <c r="B272" s="16"/>
      <c r="C272" s="16">
        <v>4440</v>
      </c>
      <c r="D272" s="5" t="s">
        <v>38</v>
      </c>
      <c r="E272" s="48">
        <v>6709</v>
      </c>
      <c r="F272" s="49"/>
      <c r="G272" s="50"/>
      <c r="H272" s="51">
        <f t="shared" si="6"/>
        <v>6709</v>
      </c>
    </row>
    <row r="273" spans="1:8" s="37" customFormat="1" ht="15">
      <c r="A273" s="9">
        <v>900</v>
      </c>
      <c r="B273" s="9"/>
      <c r="C273" s="9"/>
      <c r="D273" s="2" t="s">
        <v>69</v>
      </c>
      <c r="E273" s="44">
        <f>SUM(E274+E278+E280+E284)</f>
        <v>878698</v>
      </c>
      <c r="F273" s="44">
        <f>SUM(F274+F278+F280+F284)</f>
        <v>0</v>
      </c>
      <c r="G273" s="44">
        <f>SUM(G274+G278+G280+G284)</f>
        <v>0</v>
      </c>
      <c r="H273" s="45">
        <f t="shared" si="6"/>
        <v>878698</v>
      </c>
    </row>
    <row r="274" spans="1:8" s="38" customFormat="1" ht="15">
      <c r="A274" s="8"/>
      <c r="B274" s="8">
        <v>90001</v>
      </c>
      <c r="C274" s="8"/>
      <c r="D274" s="4" t="s">
        <v>70</v>
      </c>
      <c r="E274" s="46">
        <f>SUM(E275+E276)</f>
        <v>542640</v>
      </c>
      <c r="F274" s="46">
        <f>SUM(F275+F276)</f>
        <v>0</v>
      </c>
      <c r="G274" s="46">
        <f>SUM(G275+G276)</f>
        <v>0</v>
      </c>
      <c r="H274" s="47">
        <f t="shared" si="6"/>
        <v>542640</v>
      </c>
    </row>
    <row r="275" spans="1:8" ht="14.25">
      <c r="A275" s="16"/>
      <c r="B275" s="16"/>
      <c r="C275" s="16">
        <v>2650</v>
      </c>
      <c r="D275" s="5" t="s">
        <v>108</v>
      </c>
      <c r="E275" s="48">
        <v>42640</v>
      </c>
      <c r="F275" s="49"/>
      <c r="G275" s="50"/>
      <c r="H275" s="51">
        <f t="shared" si="6"/>
        <v>42640</v>
      </c>
    </row>
    <row r="276" spans="1:8" ht="28.5">
      <c r="A276" s="16"/>
      <c r="B276" s="16"/>
      <c r="C276" s="16">
        <v>6050</v>
      </c>
      <c r="D276" s="28" t="s">
        <v>111</v>
      </c>
      <c r="E276" s="52">
        <v>500000</v>
      </c>
      <c r="F276" s="49"/>
      <c r="G276" s="50"/>
      <c r="H276" s="51">
        <f t="shared" si="6"/>
        <v>500000</v>
      </c>
    </row>
    <row r="277" spans="1:8" ht="14.25">
      <c r="A277" s="16"/>
      <c r="B277" s="16"/>
      <c r="C277" s="16"/>
      <c r="D277" s="5" t="s">
        <v>132</v>
      </c>
      <c r="E277" s="48">
        <v>500000</v>
      </c>
      <c r="F277" s="49"/>
      <c r="G277" s="50"/>
      <c r="H277" s="51">
        <f t="shared" si="6"/>
        <v>500000</v>
      </c>
    </row>
    <row r="278" spans="1:8" s="38" customFormat="1" ht="15">
      <c r="A278" s="8"/>
      <c r="B278" s="8">
        <v>90002</v>
      </c>
      <c r="C278" s="8"/>
      <c r="D278" s="4" t="s">
        <v>71</v>
      </c>
      <c r="E278" s="46">
        <f>E279</f>
        <v>48390</v>
      </c>
      <c r="F278" s="46">
        <f>F279</f>
        <v>0</v>
      </c>
      <c r="G278" s="46">
        <f>G279</f>
        <v>0</v>
      </c>
      <c r="H278" s="47">
        <f t="shared" si="6"/>
        <v>48390</v>
      </c>
    </row>
    <row r="279" spans="1:8" ht="14.25">
      <c r="A279" s="16"/>
      <c r="B279" s="16"/>
      <c r="C279" s="16">
        <v>2650</v>
      </c>
      <c r="D279" s="5" t="s">
        <v>72</v>
      </c>
      <c r="E279" s="48">
        <v>48390</v>
      </c>
      <c r="F279" s="49"/>
      <c r="G279" s="50"/>
      <c r="H279" s="51">
        <f t="shared" si="6"/>
        <v>48390</v>
      </c>
    </row>
    <row r="280" spans="1:8" s="38" customFormat="1" ht="15">
      <c r="A280" s="8"/>
      <c r="B280" s="8">
        <v>90003</v>
      </c>
      <c r="C280" s="8"/>
      <c r="D280" s="4" t="s">
        <v>73</v>
      </c>
      <c r="E280" s="46">
        <f>SUM(E281:E283)</f>
        <v>79500</v>
      </c>
      <c r="F280" s="46">
        <f>SUM(F281:F283)</f>
        <v>0</v>
      </c>
      <c r="G280" s="46">
        <f>SUM(G281:G283)</f>
        <v>0</v>
      </c>
      <c r="H280" s="47">
        <f t="shared" si="6"/>
        <v>79500</v>
      </c>
    </row>
    <row r="281" spans="1:8" ht="14.25">
      <c r="A281" s="16"/>
      <c r="B281" s="16"/>
      <c r="C281" s="16">
        <v>4210</v>
      </c>
      <c r="D281" s="5" t="s">
        <v>7</v>
      </c>
      <c r="E281" s="48">
        <v>3000</v>
      </c>
      <c r="F281" s="49"/>
      <c r="G281" s="50"/>
      <c r="H281" s="51">
        <f aca="true" t="shared" si="7" ref="H281:H313">E281+F281-G281</f>
        <v>3000</v>
      </c>
    </row>
    <row r="282" spans="1:8" ht="14.25">
      <c r="A282" s="16"/>
      <c r="B282" s="16"/>
      <c r="C282" s="16">
        <v>4270</v>
      </c>
      <c r="D282" s="5" t="s">
        <v>49</v>
      </c>
      <c r="E282" s="48">
        <v>1500</v>
      </c>
      <c r="F282" s="49"/>
      <c r="G282" s="50"/>
      <c r="H282" s="51">
        <f t="shared" si="7"/>
        <v>1500</v>
      </c>
    </row>
    <row r="283" spans="1:8" ht="14.25">
      <c r="A283" s="16"/>
      <c r="B283" s="16"/>
      <c r="C283" s="16">
        <v>4300</v>
      </c>
      <c r="D283" s="5" t="s">
        <v>8</v>
      </c>
      <c r="E283" s="48">
        <v>75000</v>
      </c>
      <c r="F283" s="49"/>
      <c r="G283" s="50"/>
      <c r="H283" s="51">
        <f t="shared" si="7"/>
        <v>75000</v>
      </c>
    </row>
    <row r="284" spans="1:8" s="38" customFormat="1" ht="15">
      <c r="A284" s="8"/>
      <c r="B284" s="8">
        <v>90015</v>
      </c>
      <c r="C284" s="8"/>
      <c r="D284" s="4" t="s">
        <v>74</v>
      </c>
      <c r="E284" s="46">
        <f>SUM(E285:E287)</f>
        <v>208168</v>
      </c>
      <c r="F284" s="46">
        <f>SUM(F285:F287)</f>
        <v>0</v>
      </c>
      <c r="G284" s="46">
        <f>SUM(G285:G287)</f>
        <v>0</v>
      </c>
      <c r="H284" s="47">
        <f t="shared" si="7"/>
        <v>208168</v>
      </c>
    </row>
    <row r="285" spans="1:8" ht="14.25">
      <c r="A285" s="16"/>
      <c r="B285" s="16"/>
      <c r="C285" s="16">
        <v>4260</v>
      </c>
      <c r="D285" s="5" t="s">
        <v>20</v>
      </c>
      <c r="E285" s="48">
        <v>104320</v>
      </c>
      <c r="F285" s="49"/>
      <c r="G285" s="50"/>
      <c r="H285" s="51">
        <f t="shared" si="7"/>
        <v>104320</v>
      </c>
    </row>
    <row r="286" spans="1:8" ht="14.25">
      <c r="A286" s="16"/>
      <c r="B286" s="16"/>
      <c r="C286" s="16">
        <v>4270</v>
      </c>
      <c r="D286" s="5" t="s">
        <v>49</v>
      </c>
      <c r="E286" s="48">
        <v>20000</v>
      </c>
      <c r="F286" s="49"/>
      <c r="G286" s="50"/>
      <c r="H286" s="51">
        <f t="shared" si="7"/>
        <v>20000</v>
      </c>
    </row>
    <row r="287" spans="1:8" ht="14.25">
      <c r="A287" s="16"/>
      <c r="B287" s="16"/>
      <c r="C287" s="16">
        <v>6050</v>
      </c>
      <c r="D287" s="5" t="s">
        <v>75</v>
      </c>
      <c r="E287" s="48">
        <v>83848</v>
      </c>
      <c r="F287" s="49"/>
      <c r="G287" s="50"/>
      <c r="H287" s="51">
        <f t="shared" si="7"/>
        <v>83848</v>
      </c>
    </row>
    <row r="288" spans="1:8" s="37" customFormat="1" ht="17.25" customHeight="1">
      <c r="A288" s="9">
        <v>921</v>
      </c>
      <c r="B288" s="9"/>
      <c r="C288" s="9"/>
      <c r="D288" s="2" t="s">
        <v>76</v>
      </c>
      <c r="E288" s="44">
        <f>SUM(E289+E295+E302)</f>
        <v>280000</v>
      </c>
      <c r="F288" s="44">
        <f>SUM(F289+F295+F302)</f>
        <v>75200</v>
      </c>
      <c r="G288" s="44">
        <f>SUM(G289+G295+G302)</f>
        <v>2877</v>
      </c>
      <c r="H288" s="45">
        <f t="shared" si="7"/>
        <v>352323</v>
      </c>
    </row>
    <row r="289" spans="1:8" s="38" customFormat="1" ht="15">
      <c r="A289" s="8"/>
      <c r="B289" s="8">
        <v>92105</v>
      </c>
      <c r="C289" s="8"/>
      <c r="D289" s="4" t="s">
        <v>77</v>
      </c>
      <c r="E289" s="46">
        <f>E290+E291+E292+E293+E294</f>
        <v>35000</v>
      </c>
      <c r="F289" s="46">
        <f>F290+F291+F292+F293+F294</f>
        <v>69100</v>
      </c>
      <c r="G289" s="46">
        <f>G290+G291+G292+G293+G294</f>
        <v>0</v>
      </c>
      <c r="H289" s="47">
        <f t="shared" si="7"/>
        <v>104100</v>
      </c>
    </row>
    <row r="290" spans="1:8" ht="28.5">
      <c r="A290" s="8"/>
      <c r="B290" s="8"/>
      <c r="C290" s="16">
        <v>2820</v>
      </c>
      <c r="D290" s="10" t="s">
        <v>60</v>
      </c>
      <c r="E290" s="48">
        <v>5000</v>
      </c>
      <c r="F290" s="53"/>
      <c r="G290" s="50"/>
      <c r="H290" s="51">
        <f t="shared" si="7"/>
        <v>5000</v>
      </c>
    </row>
    <row r="291" spans="1:8" ht="14.25">
      <c r="A291" s="16"/>
      <c r="B291" s="16"/>
      <c r="C291" s="16">
        <v>4210</v>
      </c>
      <c r="D291" s="5" t="s">
        <v>7</v>
      </c>
      <c r="E291" s="48">
        <v>18000</v>
      </c>
      <c r="F291" s="52">
        <v>20100</v>
      </c>
      <c r="G291" s="50"/>
      <c r="H291" s="51">
        <f t="shared" si="7"/>
        <v>38100</v>
      </c>
    </row>
    <row r="292" spans="1:8" ht="14.25">
      <c r="A292" s="16"/>
      <c r="B292" s="16"/>
      <c r="C292" s="16">
        <v>4300</v>
      </c>
      <c r="D292" s="5" t="s">
        <v>8</v>
      </c>
      <c r="E292" s="48">
        <v>10000</v>
      </c>
      <c r="F292" s="52">
        <v>45000</v>
      </c>
      <c r="G292" s="50"/>
      <c r="H292" s="51">
        <f t="shared" si="7"/>
        <v>55000</v>
      </c>
    </row>
    <row r="293" spans="1:8" ht="14.25">
      <c r="A293" s="16"/>
      <c r="B293" s="16"/>
      <c r="C293" s="16">
        <v>4410</v>
      </c>
      <c r="D293" s="5" t="s">
        <v>65</v>
      </c>
      <c r="E293" s="48">
        <v>2000</v>
      </c>
      <c r="F293" s="52">
        <v>500</v>
      </c>
      <c r="G293" s="50"/>
      <c r="H293" s="51">
        <f t="shared" si="7"/>
        <v>2500</v>
      </c>
    </row>
    <row r="294" spans="1:8" ht="14.25">
      <c r="A294" s="16"/>
      <c r="B294" s="16"/>
      <c r="C294" s="16">
        <v>4420</v>
      </c>
      <c r="D294" s="5" t="s">
        <v>144</v>
      </c>
      <c r="E294" s="48">
        <v>0</v>
      </c>
      <c r="F294" s="52">
        <v>3500</v>
      </c>
      <c r="G294" s="50"/>
      <c r="H294" s="51">
        <f t="shared" si="7"/>
        <v>3500</v>
      </c>
    </row>
    <row r="295" spans="1:8" s="38" customFormat="1" ht="15">
      <c r="A295" s="8"/>
      <c r="B295" s="8">
        <v>92109</v>
      </c>
      <c r="C295" s="8"/>
      <c r="D295" s="4" t="s">
        <v>78</v>
      </c>
      <c r="E295" s="46">
        <f>SUM(E296:E301)</f>
        <v>100000</v>
      </c>
      <c r="F295" s="46">
        <f>SUM(F296:F301)</f>
        <v>6100</v>
      </c>
      <c r="G295" s="46">
        <f>SUM(G296:G301)</f>
        <v>2877</v>
      </c>
      <c r="H295" s="47">
        <f t="shared" si="7"/>
        <v>103223</v>
      </c>
    </row>
    <row r="296" spans="1:8" ht="14.25">
      <c r="A296" s="16"/>
      <c r="B296" s="16"/>
      <c r="C296" s="16">
        <v>4110</v>
      </c>
      <c r="D296" s="5" t="s">
        <v>29</v>
      </c>
      <c r="E296" s="48">
        <v>2500</v>
      </c>
      <c r="F296" s="49"/>
      <c r="G296" s="50"/>
      <c r="H296" s="51">
        <f t="shared" si="7"/>
        <v>2500</v>
      </c>
    </row>
    <row r="297" spans="1:8" ht="14.25">
      <c r="A297" s="16"/>
      <c r="B297" s="16"/>
      <c r="C297" s="16">
        <v>4210</v>
      </c>
      <c r="D297" s="5" t="s">
        <v>7</v>
      </c>
      <c r="E297" s="48">
        <v>2500</v>
      </c>
      <c r="F297" s="52">
        <v>2000</v>
      </c>
      <c r="G297" s="50"/>
      <c r="H297" s="51">
        <f t="shared" si="7"/>
        <v>4500</v>
      </c>
    </row>
    <row r="298" spans="1:8" ht="14.25">
      <c r="A298" s="16"/>
      <c r="B298" s="16"/>
      <c r="C298" s="16">
        <v>4260</v>
      </c>
      <c r="D298" s="5" t="s">
        <v>20</v>
      </c>
      <c r="E298" s="48">
        <v>24000</v>
      </c>
      <c r="F298" s="49"/>
      <c r="G298" s="50"/>
      <c r="H298" s="51">
        <f t="shared" si="7"/>
        <v>24000</v>
      </c>
    </row>
    <row r="299" spans="1:8" ht="14.25">
      <c r="A299" s="16"/>
      <c r="B299" s="16"/>
      <c r="C299" s="16">
        <v>4270</v>
      </c>
      <c r="D299" s="5" t="s">
        <v>15</v>
      </c>
      <c r="E299" s="48">
        <v>0</v>
      </c>
      <c r="F299" s="52">
        <v>4100</v>
      </c>
      <c r="G299" s="50"/>
      <c r="H299" s="51">
        <f t="shared" si="7"/>
        <v>4100</v>
      </c>
    </row>
    <row r="300" spans="1:8" ht="14.25">
      <c r="A300" s="16"/>
      <c r="B300" s="16"/>
      <c r="C300" s="16">
        <v>4300</v>
      </c>
      <c r="D300" s="5" t="s">
        <v>8</v>
      </c>
      <c r="E300" s="48">
        <v>26000</v>
      </c>
      <c r="F300" s="49"/>
      <c r="G300" s="50"/>
      <c r="H300" s="51">
        <f t="shared" si="7"/>
        <v>26000</v>
      </c>
    </row>
    <row r="301" spans="1:8" ht="14.25">
      <c r="A301" s="16"/>
      <c r="B301" s="16"/>
      <c r="C301" s="16">
        <v>6050</v>
      </c>
      <c r="D301" s="5" t="s">
        <v>75</v>
      </c>
      <c r="E301" s="48">
        <v>45000</v>
      </c>
      <c r="F301" s="49"/>
      <c r="G301" s="55">
        <v>2877</v>
      </c>
      <c r="H301" s="51">
        <f t="shared" si="7"/>
        <v>42123</v>
      </c>
    </row>
    <row r="302" spans="1:8" s="38" customFormat="1" ht="15">
      <c r="A302" s="8"/>
      <c r="B302" s="8">
        <v>92116</v>
      </c>
      <c r="C302" s="8"/>
      <c r="D302" s="4" t="s">
        <v>79</v>
      </c>
      <c r="E302" s="46">
        <f>E303</f>
        <v>145000</v>
      </c>
      <c r="F302" s="46">
        <f>F303</f>
        <v>0</v>
      </c>
      <c r="G302" s="46">
        <f>G303</f>
        <v>0</v>
      </c>
      <c r="H302" s="47">
        <f t="shared" si="7"/>
        <v>145000</v>
      </c>
    </row>
    <row r="303" spans="1:8" ht="14.25">
      <c r="A303" s="16" t="s">
        <v>80</v>
      </c>
      <c r="B303" s="16"/>
      <c r="C303" s="16">
        <v>2550</v>
      </c>
      <c r="D303" s="5" t="s">
        <v>81</v>
      </c>
      <c r="E303" s="48">
        <v>145000</v>
      </c>
      <c r="F303" s="49"/>
      <c r="G303" s="50"/>
      <c r="H303" s="51">
        <f t="shared" si="7"/>
        <v>145000</v>
      </c>
    </row>
    <row r="304" spans="1:8" s="37" customFormat="1" ht="15">
      <c r="A304" s="9">
        <v>926</v>
      </c>
      <c r="B304" s="9"/>
      <c r="C304" s="9"/>
      <c r="D304" s="2" t="s">
        <v>82</v>
      </c>
      <c r="E304" s="44">
        <f>E305+E308</f>
        <v>62000</v>
      </c>
      <c r="F304" s="44">
        <f>F305+F308</f>
        <v>15000</v>
      </c>
      <c r="G304" s="44">
        <f>G305+G308</f>
        <v>0</v>
      </c>
      <c r="H304" s="45">
        <f t="shared" si="7"/>
        <v>77000</v>
      </c>
    </row>
    <row r="305" spans="1:8" s="41" customFormat="1" ht="15">
      <c r="A305" s="15"/>
      <c r="B305" s="15">
        <v>92601</v>
      </c>
      <c r="C305" s="15"/>
      <c r="D305" s="30" t="s">
        <v>131</v>
      </c>
      <c r="E305" s="54">
        <f>E306+E307</f>
        <v>7000</v>
      </c>
      <c r="F305" s="54">
        <f>F306+F307</f>
        <v>0</v>
      </c>
      <c r="G305" s="54">
        <f>G306+G307</f>
        <v>0</v>
      </c>
      <c r="H305" s="47">
        <f t="shared" si="7"/>
        <v>7000</v>
      </c>
    </row>
    <row r="306" spans="1:8" s="36" customFormat="1" ht="15">
      <c r="A306" s="9"/>
      <c r="B306" s="9"/>
      <c r="C306" s="16">
        <v>4260</v>
      </c>
      <c r="D306" s="5" t="s">
        <v>20</v>
      </c>
      <c r="E306" s="48">
        <v>3500</v>
      </c>
      <c r="F306" s="58"/>
      <c r="G306" s="56"/>
      <c r="H306" s="51">
        <f t="shared" si="7"/>
        <v>3500</v>
      </c>
    </row>
    <row r="307" spans="1:8" s="36" customFormat="1" ht="15">
      <c r="A307" s="9"/>
      <c r="B307" s="9"/>
      <c r="C307" s="16">
        <v>4300</v>
      </c>
      <c r="D307" s="5" t="s">
        <v>8</v>
      </c>
      <c r="E307" s="48">
        <v>3500</v>
      </c>
      <c r="F307" s="58"/>
      <c r="G307" s="56"/>
      <c r="H307" s="51">
        <f t="shared" si="7"/>
        <v>3500</v>
      </c>
    </row>
    <row r="308" spans="1:8" s="38" customFormat="1" ht="15">
      <c r="A308" s="8"/>
      <c r="B308" s="8">
        <v>92605</v>
      </c>
      <c r="C308" s="8"/>
      <c r="D308" s="4" t="s">
        <v>83</v>
      </c>
      <c r="E308" s="46">
        <f>SUM(E309+E310+E311+E312)</f>
        <v>55000</v>
      </c>
      <c r="F308" s="46">
        <f>SUM(F309+F310+F311+F312)</f>
        <v>15000</v>
      </c>
      <c r="G308" s="46">
        <f>SUM(G309+G310+G311+G312)</f>
        <v>0</v>
      </c>
      <c r="H308" s="47">
        <f t="shared" si="7"/>
        <v>70000</v>
      </c>
    </row>
    <row r="309" spans="1:8" s="39" customFormat="1" ht="33" customHeight="1">
      <c r="A309" s="20"/>
      <c r="B309" s="20"/>
      <c r="C309" s="20">
        <v>2820</v>
      </c>
      <c r="D309" s="10" t="s">
        <v>60</v>
      </c>
      <c r="E309" s="48">
        <v>45000</v>
      </c>
      <c r="F309" s="59"/>
      <c r="G309" s="28"/>
      <c r="H309" s="51">
        <f t="shared" si="7"/>
        <v>45000</v>
      </c>
    </row>
    <row r="310" spans="1:8" ht="14.25">
      <c r="A310" s="16"/>
      <c r="B310" s="16"/>
      <c r="C310" s="16">
        <v>4210</v>
      </c>
      <c r="D310" s="5" t="s">
        <v>7</v>
      </c>
      <c r="E310" s="48">
        <v>5000</v>
      </c>
      <c r="F310" s="52">
        <v>7000</v>
      </c>
      <c r="G310" s="50"/>
      <c r="H310" s="51">
        <f t="shared" si="7"/>
        <v>12000</v>
      </c>
    </row>
    <row r="311" spans="1:8" ht="14.25">
      <c r="A311" s="16"/>
      <c r="B311" s="16"/>
      <c r="C311" s="16">
        <v>4300</v>
      </c>
      <c r="D311" s="5" t="s">
        <v>8</v>
      </c>
      <c r="E311" s="48">
        <v>4500</v>
      </c>
      <c r="F311" s="52">
        <v>8000</v>
      </c>
      <c r="G311" s="50"/>
      <c r="H311" s="51">
        <f t="shared" si="7"/>
        <v>12500</v>
      </c>
    </row>
    <row r="312" spans="1:8" ht="14.25">
      <c r="A312" s="16"/>
      <c r="B312" s="16"/>
      <c r="C312" s="16">
        <v>4410</v>
      </c>
      <c r="D312" s="5" t="s">
        <v>65</v>
      </c>
      <c r="E312" s="48">
        <v>500</v>
      </c>
      <c r="F312" s="49"/>
      <c r="G312" s="50"/>
      <c r="H312" s="51">
        <f t="shared" si="7"/>
        <v>500</v>
      </c>
    </row>
    <row r="313" spans="1:8" s="37" customFormat="1" ht="15">
      <c r="A313" s="26"/>
      <c r="B313" s="26"/>
      <c r="C313" s="26"/>
      <c r="D313" s="2" t="s">
        <v>97</v>
      </c>
      <c r="E313" s="45">
        <f>E12+E15+E20+E30+E51+E61+E70+E111+E118+E131+E138+E141+E145+E213+E223+E262+E273+E288+E304</f>
        <v>14090586</v>
      </c>
      <c r="F313" s="45">
        <f>F12+F15+F20+F30+F51+F61+F70+F111+F118+F131+F138+F141+F145+F213+F223+F262+F273+F288+F304</f>
        <v>739770</v>
      </c>
      <c r="G313" s="45">
        <f>G12+G15+G20+G30+G51+G61+G70+G111+G118+G131+G138+G141+G145+G213+G223+G262+G273+G288+G304</f>
        <v>2877</v>
      </c>
      <c r="H313" s="45">
        <f t="shared" si="7"/>
        <v>14827479</v>
      </c>
    </row>
    <row r="314" spans="5:6" ht="14.25">
      <c r="E314" s="22"/>
      <c r="F314" s="40"/>
    </row>
    <row r="315" spans="5:6" ht="14.25">
      <c r="E315" s="40"/>
      <c r="F315" s="40"/>
    </row>
    <row r="316" spans="5:6" ht="14.25">
      <c r="E316" s="40"/>
      <c r="F316" s="40"/>
    </row>
    <row r="317" spans="5:6" ht="14.25">
      <c r="E317" s="40"/>
      <c r="F317" s="40"/>
    </row>
    <row r="318" spans="5:6" ht="14.25">
      <c r="E318" s="40"/>
      <c r="F318" s="40"/>
    </row>
    <row r="319" spans="5:6" ht="14.25">
      <c r="E319" s="40"/>
      <c r="F319" s="40"/>
    </row>
    <row r="320" spans="5:6" ht="14.25">
      <c r="E320" s="40"/>
      <c r="F320" s="40"/>
    </row>
    <row r="321" spans="5:6" ht="14.25">
      <c r="E321" s="40"/>
      <c r="F321" s="40"/>
    </row>
    <row r="322" spans="5:6" ht="14.25">
      <c r="E322" s="40"/>
      <c r="F322" s="40"/>
    </row>
    <row r="323" spans="5:6" ht="14.25">
      <c r="E323" s="40"/>
      <c r="F323" s="40"/>
    </row>
    <row r="324" spans="5:6" ht="14.25">
      <c r="E324" s="40"/>
      <c r="F324" s="40"/>
    </row>
    <row r="325" spans="5:6" ht="14.25">
      <c r="E325" s="40"/>
      <c r="F325" s="40"/>
    </row>
    <row r="326" spans="5:6" ht="14.25">
      <c r="E326" s="40"/>
      <c r="F326" s="40"/>
    </row>
    <row r="327" spans="5:6" ht="14.25">
      <c r="E327" s="40"/>
      <c r="F327" s="40"/>
    </row>
    <row r="328" spans="5:6" ht="14.25">
      <c r="E328" s="40"/>
      <c r="F328" s="40"/>
    </row>
    <row r="329" spans="5:6" ht="14.25">
      <c r="E329" s="40"/>
      <c r="F329" s="40"/>
    </row>
    <row r="330" spans="5:6" ht="14.25">
      <c r="E330" s="40"/>
      <c r="F330" s="40"/>
    </row>
    <row r="331" spans="5:6" ht="14.25">
      <c r="E331" s="40"/>
      <c r="F331" s="40"/>
    </row>
    <row r="332" spans="5:6" ht="14.25">
      <c r="E332" s="40"/>
      <c r="F332" s="40"/>
    </row>
    <row r="333" spans="5:6" ht="14.25">
      <c r="E333" s="40"/>
      <c r="F333" s="40"/>
    </row>
    <row r="334" spans="5:6" ht="14.25">
      <c r="E334" s="40"/>
      <c r="F334" s="40"/>
    </row>
    <row r="335" spans="5:6" ht="14.25">
      <c r="E335" s="40"/>
      <c r="F335" s="40"/>
    </row>
    <row r="336" spans="5:6" ht="14.25">
      <c r="E336" s="40"/>
      <c r="F336" s="40"/>
    </row>
    <row r="337" spans="5:6" ht="14.25">
      <c r="E337" s="40"/>
      <c r="F337" s="40"/>
    </row>
    <row r="338" spans="5:6" ht="14.25">
      <c r="E338" s="40"/>
      <c r="F338" s="40"/>
    </row>
    <row r="339" spans="5:6" ht="14.25">
      <c r="E339" s="40"/>
      <c r="F339" s="40"/>
    </row>
    <row r="340" spans="5:6" ht="14.25">
      <c r="E340" s="40"/>
      <c r="F340" s="40"/>
    </row>
    <row r="341" spans="5:6" ht="14.25">
      <c r="E341" s="40"/>
      <c r="F341" s="40"/>
    </row>
    <row r="342" spans="5:6" ht="14.25">
      <c r="E342" s="40"/>
      <c r="F342" s="40"/>
    </row>
    <row r="343" spans="5:6" ht="14.25">
      <c r="E343" s="40"/>
      <c r="F343" s="40"/>
    </row>
    <row r="344" spans="5:6" ht="14.25">
      <c r="E344" s="40"/>
      <c r="F344" s="40"/>
    </row>
    <row r="345" spans="5:6" ht="14.25">
      <c r="E345" s="40"/>
      <c r="F345" s="40"/>
    </row>
    <row r="346" spans="5:6" ht="14.25">
      <c r="E346" s="40"/>
      <c r="F346" s="40"/>
    </row>
    <row r="347" spans="5:6" ht="14.25">
      <c r="E347" s="40"/>
      <c r="F347" s="40"/>
    </row>
    <row r="348" spans="5:6" ht="14.25">
      <c r="E348" s="40"/>
      <c r="F348" s="40"/>
    </row>
    <row r="349" spans="5:6" ht="14.25">
      <c r="E349" s="40"/>
      <c r="F349" s="40"/>
    </row>
    <row r="350" spans="5:6" ht="14.25">
      <c r="E350" s="40"/>
      <c r="F350" s="40"/>
    </row>
    <row r="351" spans="5:6" ht="14.25">
      <c r="E351" s="40"/>
      <c r="F351" s="40"/>
    </row>
    <row r="352" spans="5:6" ht="14.25">
      <c r="E352" s="40"/>
      <c r="F352" s="40"/>
    </row>
    <row r="353" spans="5:6" ht="14.25">
      <c r="E353" s="40"/>
      <c r="F353" s="40"/>
    </row>
    <row r="354" spans="5:6" ht="14.25">
      <c r="E354" s="40"/>
      <c r="F354" s="40"/>
    </row>
    <row r="355" spans="5:6" ht="14.25">
      <c r="E355" s="40"/>
      <c r="F355" s="40"/>
    </row>
    <row r="356" spans="5:6" ht="14.25">
      <c r="E356" s="40"/>
      <c r="F356" s="40"/>
    </row>
    <row r="357" spans="5:6" ht="14.25">
      <c r="E357" s="40"/>
      <c r="F357" s="40"/>
    </row>
    <row r="358" spans="5:6" ht="14.25">
      <c r="E358" s="40"/>
      <c r="F358" s="40"/>
    </row>
    <row r="359" spans="5:6" ht="14.25">
      <c r="E359" s="40"/>
      <c r="F359" s="40"/>
    </row>
    <row r="360" spans="5:6" ht="14.25">
      <c r="E360" s="40"/>
      <c r="F360" s="40"/>
    </row>
    <row r="361" spans="5:6" ht="14.25">
      <c r="E361" s="40"/>
      <c r="F361" s="40"/>
    </row>
    <row r="362" spans="5:6" ht="14.25">
      <c r="E362" s="40"/>
      <c r="F362" s="40"/>
    </row>
    <row r="363" spans="5:6" ht="14.25">
      <c r="E363" s="40"/>
      <c r="F363" s="40"/>
    </row>
    <row r="364" spans="5:6" ht="14.25">
      <c r="E364" s="40"/>
      <c r="F364" s="40"/>
    </row>
    <row r="365" spans="5:6" ht="14.25">
      <c r="E365" s="40"/>
      <c r="F365" s="40"/>
    </row>
    <row r="366" spans="5:6" ht="14.25">
      <c r="E366" s="40"/>
      <c r="F366" s="40"/>
    </row>
    <row r="367" spans="5:6" ht="14.25">
      <c r="E367" s="40"/>
      <c r="F367" s="40"/>
    </row>
    <row r="368" spans="5:6" ht="14.25">
      <c r="E368" s="40"/>
      <c r="F368" s="40"/>
    </row>
    <row r="369" spans="5:6" ht="14.25">
      <c r="E369" s="40"/>
      <c r="F369" s="40"/>
    </row>
    <row r="370" spans="5:6" ht="14.25">
      <c r="E370" s="40"/>
      <c r="F370" s="40"/>
    </row>
    <row r="371" spans="5:6" ht="14.25">
      <c r="E371" s="40"/>
      <c r="F371" s="40"/>
    </row>
    <row r="372" spans="5:6" ht="14.25">
      <c r="E372" s="40"/>
      <c r="F372" s="40"/>
    </row>
    <row r="373" spans="5:6" ht="14.25">
      <c r="E373" s="40"/>
      <c r="F373" s="40"/>
    </row>
    <row r="374" spans="5:6" ht="14.25">
      <c r="E374" s="40"/>
      <c r="F374" s="40"/>
    </row>
    <row r="375" spans="5:6" ht="14.25">
      <c r="E375" s="40"/>
      <c r="F375" s="40"/>
    </row>
    <row r="376" spans="5:6" ht="14.25">
      <c r="E376" s="40"/>
      <c r="F376" s="40"/>
    </row>
    <row r="377" spans="5:6" ht="14.25">
      <c r="E377" s="40"/>
      <c r="F377" s="40"/>
    </row>
    <row r="378" spans="5:6" ht="14.25">
      <c r="E378" s="40"/>
      <c r="F378" s="40"/>
    </row>
    <row r="379" spans="5:6" ht="14.25">
      <c r="E379" s="40"/>
      <c r="F379" s="40"/>
    </row>
    <row r="380" spans="5:6" ht="14.25">
      <c r="E380" s="40"/>
      <c r="F380" s="40"/>
    </row>
    <row r="381" spans="5:6" ht="14.25">
      <c r="E381" s="40"/>
      <c r="F381" s="40"/>
    </row>
    <row r="382" spans="5:6" ht="14.25">
      <c r="E382" s="40"/>
      <c r="F382" s="40"/>
    </row>
    <row r="383" spans="5:6" ht="14.25">
      <c r="E383" s="40"/>
      <c r="F383" s="40"/>
    </row>
    <row r="384" spans="5:6" ht="14.25">
      <c r="E384" s="40"/>
      <c r="F384" s="40"/>
    </row>
    <row r="385" spans="5:6" ht="14.25">
      <c r="E385" s="40"/>
      <c r="F385" s="40"/>
    </row>
    <row r="386" spans="5:6" ht="14.25">
      <c r="E386" s="40"/>
      <c r="F386" s="40"/>
    </row>
    <row r="387" spans="5:6" ht="14.25">
      <c r="E387" s="40"/>
      <c r="F387" s="40"/>
    </row>
    <row r="388" spans="5:6" ht="14.25">
      <c r="E388" s="40"/>
      <c r="F388" s="40"/>
    </row>
    <row r="389" spans="5:6" ht="14.25">
      <c r="E389" s="40"/>
      <c r="F389" s="40"/>
    </row>
    <row r="390" spans="5:6" ht="14.25">
      <c r="E390" s="40"/>
      <c r="F390" s="40"/>
    </row>
    <row r="391" spans="5:6" ht="14.25">
      <c r="E391" s="40"/>
      <c r="F391" s="40"/>
    </row>
    <row r="392" spans="5:6" ht="14.25">
      <c r="E392" s="40"/>
      <c r="F392" s="40"/>
    </row>
    <row r="393" spans="5:6" ht="14.25">
      <c r="E393" s="40"/>
      <c r="F393" s="40"/>
    </row>
    <row r="394" spans="5:6" ht="14.25">
      <c r="E394" s="40"/>
      <c r="F394" s="40"/>
    </row>
    <row r="395" spans="5:6" ht="14.25">
      <c r="E395" s="40"/>
      <c r="F395" s="40"/>
    </row>
    <row r="396" spans="5:6" ht="14.25">
      <c r="E396" s="40"/>
      <c r="F396" s="40"/>
    </row>
    <row r="397" spans="5:6" ht="14.25">
      <c r="E397" s="40"/>
      <c r="F397" s="40"/>
    </row>
    <row r="398" spans="5:6" ht="14.25">
      <c r="E398" s="40"/>
      <c r="F398" s="40"/>
    </row>
    <row r="399" spans="5:6" ht="14.25">
      <c r="E399" s="40"/>
      <c r="F399" s="40"/>
    </row>
    <row r="400" spans="5:6" ht="14.25">
      <c r="E400" s="40"/>
      <c r="F400" s="40"/>
    </row>
    <row r="401" spans="5:6" ht="14.25">
      <c r="E401" s="40"/>
      <c r="F401" s="40"/>
    </row>
    <row r="402" spans="5:6" ht="14.25">
      <c r="E402" s="40"/>
      <c r="F402" s="40"/>
    </row>
    <row r="403" spans="5:6" ht="14.25">
      <c r="E403" s="40"/>
      <c r="F403" s="40"/>
    </row>
    <row r="404" spans="5:6" ht="14.25">
      <c r="E404" s="40"/>
      <c r="F404" s="40"/>
    </row>
    <row r="405" spans="5:6" ht="14.25">
      <c r="E405" s="40"/>
      <c r="F405" s="40"/>
    </row>
    <row r="406" spans="5:6" ht="14.25">
      <c r="E406" s="40"/>
      <c r="F406" s="40"/>
    </row>
    <row r="407" spans="5:6" ht="14.25">
      <c r="E407" s="40"/>
      <c r="F407" s="40"/>
    </row>
    <row r="408" spans="5:6" ht="14.25">
      <c r="E408" s="40"/>
      <c r="F408" s="40"/>
    </row>
    <row r="409" spans="5:6" ht="14.25">
      <c r="E409" s="40"/>
      <c r="F409" s="40"/>
    </row>
    <row r="410" spans="5:6" ht="14.25">
      <c r="E410" s="40"/>
      <c r="F410" s="40"/>
    </row>
    <row r="411" spans="5:6" ht="14.25">
      <c r="E411" s="40"/>
      <c r="F411" s="40"/>
    </row>
    <row r="412" spans="5:6" ht="14.25">
      <c r="E412" s="40"/>
      <c r="F412" s="40"/>
    </row>
    <row r="413" spans="5:6" ht="14.25">
      <c r="E413" s="40"/>
      <c r="F413" s="40"/>
    </row>
  </sheetData>
  <mergeCells count="14">
    <mergeCell ref="F9:F10"/>
    <mergeCell ref="G9:G10"/>
    <mergeCell ref="H9:H10"/>
    <mergeCell ref="D1:H1"/>
    <mergeCell ref="D2:H2"/>
    <mergeCell ref="D3:H3"/>
    <mergeCell ref="D4:H4"/>
    <mergeCell ref="D7:G7"/>
    <mergeCell ref="D8:G8"/>
    <mergeCell ref="E9:E10"/>
    <mergeCell ref="A9:A10"/>
    <mergeCell ref="B9:B10"/>
    <mergeCell ref="C9:C10"/>
    <mergeCell ref="D9:D10"/>
  </mergeCells>
  <printOptions horizontalCentered="1"/>
  <pageMargins left="0.5905511811023623" right="0.5511811023622047" top="0.5905511811023623" bottom="0.5905511811023623" header="0.15748031496062992" footer="0.4330708661417323"/>
  <pageSetup horizontalDpi="300" verticalDpi="300" orientation="landscape" paperSize="9" scale="74" r:id="rId1"/>
  <headerFooter alignWithMargins="0">
    <oddHeader>&amp;CStrona &amp;P</oddHeader>
  </headerFooter>
  <rowBreaks count="7" manualBreakCount="7">
    <brk id="42" max="7" man="1"/>
    <brk id="85" max="7" man="1"/>
    <brk id="130" max="7" man="1"/>
    <brk id="163" max="7" man="1"/>
    <brk id="207" max="7" man="1"/>
    <brk id="243" max="7" man="1"/>
    <brk id="28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Agnieszka Rysz</cp:lastModifiedBy>
  <cp:lastPrinted>2004-05-04T10:47:29Z</cp:lastPrinted>
  <dcterms:created xsi:type="dcterms:W3CDTF">2001-10-24T06:38:56Z</dcterms:created>
  <dcterms:modified xsi:type="dcterms:W3CDTF">2004-05-04T10:52:28Z</dcterms:modified>
  <cp:category/>
  <cp:version/>
  <cp:contentType/>
  <cp:contentStatus/>
</cp:coreProperties>
</file>