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60" windowWidth="15000" windowHeight="4665" activeTab="2"/>
  </bookViews>
  <sheets>
    <sheet name="2004-2006" sheetId="1" r:id="rId1"/>
    <sheet name="2007-2009" sheetId="2" r:id="rId2"/>
    <sheet name="2010-2013" sheetId="3" r:id="rId3"/>
  </sheets>
  <definedNames>
    <definedName name="_xlnm.Print_Area" localSheetId="0">'2004-2006'!$F$1:$AB$99</definedName>
    <definedName name="_xlnm.Print_Area" localSheetId="1">'2007-2009'!$E$1:$AA$58</definedName>
    <definedName name="_xlnm.Print_Area" localSheetId="2">'2010-2013'!$F$1:$AH$55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P3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304000 Powiat Kielceki
608000 Sapard</t>
        </r>
      </text>
    </comment>
    <comment ref="P3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Samorząd Województwa Świętokrzyskiego </t>
        </r>
      </text>
    </comment>
    <comment ref="G3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Ten projekt może realizować i ubiegać się o dotację  Samorząd Województwa Świętokrzyskiego </t>
        </r>
      </text>
    </comment>
    <comment ref="G3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Ten projekt już otrzymał dotację z Sapardu. 
Realizator: Samorząd Powiatu Kieleckiego</t>
        </r>
      </text>
    </comment>
    <comment ref="G3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Ten projekt może realizować i ubiegać się o dotację  Samorząd Powiatu Kieleckiego.  </t>
        </r>
      </text>
    </comment>
    <comment ref="G5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Ten projekt może realizować i ubiegać się o dotację  Samorząd Powiatu Kieleckiego.  </t>
        </r>
      </text>
    </comment>
    <comment ref="P7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Dotacja z Phare 2001</t>
        </r>
      </text>
    </comment>
    <comment ref="V5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Powiat Kielecki</t>
        </r>
      </text>
    </comment>
    <comment ref="P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SAPARD
</t>
        </r>
      </text>
    </comment>
    <comment ref="P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SAPARD
</t>
        </r>
      </text>
    </comment>
    <comment ref="P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SAPARD
</t>
        </r>
      </text>
    </comment>
    <comment ref="P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137 500 Powiat Kielecki
275 000 SAPARD
</t>
        </r>
      </text>
    </comment>
    <comment ref="P3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55 000 Powiat Kielecki
110 000 SAPARD
</t>
        </r>
      </text>
    </comment>
    <comment ref="G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Ten projekt może realizować i ubiegać się o dotację  Samorząd Powiatu Kieleckiego.  </t>
        </r>
      </text>
    </comment>
    <comment ref="V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Powiat Kielecki</t>
        </r>
      </text>
    </comment>
    <comment ref="P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Powiat Kielecki</t>
        </r>
      </text>
    </comment>
    <comment ref="G6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Ten projekt może realizować i ubiegać się o dotację  Samorząd Powiatu Kieleckiego.  </t>
        </r>
      </text>
    </comment>
    <comment ref="AB6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Powiat Kielecki</t>
        </r>
      </text>
    </comment>
    <comment ref="P80" authorId="0">
      <text>
        <r>
          <rPr>
            <b/>
            <sz val="8"/>
            <rFont val="Tahoma"/>
            <family val="0"/>
          </rPr>
          <t xml:space="preserve">Admin:
MENiS
</t>
        </r>
      </text>
    </comment>
    <comment ref="V5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Powiat Kielecki</t>
        </r>
      </text>
    </comment>
  </commentList>
</comments>
</file>

<file path=xl/sharedStrings.xml><?xml version="1.0" encoding="utf-8"?>
<sst xmlns="http://schemas.openxmlformats.org/spreadsheetml/2006/main" count="552" uniqueCount="308">
  <si>
    <t>ogółem</t>
  </si>
  <si>
    <t>Wartość projektu w zł</t>
  </si>
  <si>
    <t>budżet gminy</t>
  </si>
  <si>
    <t>budżet państwa</t>
  </si>
  <si>
    <t>środki prywatne</t>
  </si>
  <si>
    <t>środki UE</t>
  </si>
  <si>
    <t xml:space="preserve">inne </t>
  </si>
  <si>
    <t>w tym:</t>
  </si>
  <si>
    <t>Nazwa zadania/projektu</t>
  </si>
  <si>
    <t>Razem wydatki na realizację PRL</t>
  </si>
  <si>
    <t>W tym:</t>
  </si>
  <si>
    <t>Budowa kanalizacji w miejscowości Bartków Górny</t>
  </si>
  <si>
    <t>Budowa oświetlenia w miejscowości Siodła</t>
  </si>
  <si>
    <t>Budowa przystanku autobusowego w miejscowości Janaszów</t>
  </si>
  <si>
    <t>Wykup gruntów pod budowę drogi w miejscowości Kajetanów Dolny</t>
  </si>
  <si>
    <t>Budowa wodociągu w miejscowości Samsonów Podlesie</t>
  </si>
  <si>
    <t>Budowa hali sportowej w miejscowości Zagnańsk</t>
  </si>
  <si>
    <t>Zagospodarowanie placu wiejskiego w miejscowości Kaniów</t>
  </si>
  <si>
    <t>Numer projektu</t>
  </si>
  <si>
    <t>Okres realizacji</t>
  </si>
  <si>
    <t xml:space="preserve">1.1 </t>
  </si>
  <si>
    <t>Budowa kanalizacji w miejscowości Lekomin (etap I i II)</t>
  </si>
  <si>
    <t xml:space="preserve">1.2 </t>
  </si>
  <si>
    <t>Budowa kanalizacji w miejscowości Kajetanów</t>
  </si>
  <si>
    <t xml:space="preserve">1.3 </t>
  </si>
  <si>
    <t>Budowa kanalizacji w miejscowości Gruszka (etap I i II)</t>
  </si>
  <si>
    <t xml:space="preserve">1.4 </t>
  </si>
  <si>
    <t>Budowa kanalizacji w miejscowości Chrusty Duże</t>
  </si>
  <si>
    <t xml:space="preserve">1.5 </t>
  </si>
  <si>
    <t xml:space="preserve">1.6 </t>
  </si>
  <si>
    <t>Budowa kanalizacji w miejscowości Kaniów Południe</t>
  </si>
  <si>
    <t xml:space="preserve">1.7 </t>
  </si>
  <si>
    <t>Budowa kanalizacji w miejscowości Jaworze</t>
  </si>
  <si>
    <t xml:space="preserve">1.8 </t>
  </si>
  <si>
    <t xml:space="preserve">1.9 </t>
  </si>
  <si>
    <t>Budowa kanalizacji w miejscowości Tumlin Dąbrówka (połączenie z Samsonowem)</t>
  </si>
  <si>
    <t xml:space="preserve">1.10 </t>
  </si>
  <si>
    <t>Budowa kanalizacji w miejscowości Zachełmie (I etap)</t>
  </si>
  <si>
    <t xml:space="preserve">1.11 </t>
  </si>
  <si>
    <t>Budowa kanalizacji w miejscowości Borowa Góra i Kaniów II</t>
  </si>
  <si>
    <t xml:space="preserve">Budowa kanalizacji w miejscowości Belno </t>
  </si>
  <si>
    <t>Budowa kanalizacji w miejscowości Samsonów Piechotne</t>
  </si>
  <si>
    <t>Budowa kanalizacji w miejscowości Tumlin Osowa - Zacisze - Węgle</t>
  </si>
  <si>
    <t>Budowa kanalizacji w miejscowości Siodła</t>
  </si>
  <si>
    <t>Budowa kanalizacji w miejscowości Kołomań</t>
  </si>
  <si>
    <t>Budowa kanalizacji w miejscowości Samsonów Ciągłe</t>
  </si>
  <si>
    <t>Budowa kanalizacji w miejscowości Zachełmie (II etap)</t>
  </si>
  <si>
    <t xml:space="preserve">Budowa kanalizacji w miejscowości Ścięgna </t>
  </si>
  <si>
    <t>Budowa kanalizacji w miejscowości Chrusty Małe</t>
  </si>
  <si>
    <t>Budowa kanalizacji w miejscowości Umer</t>
  </si>
  <si>
    <t>1.24</t>
  </si>
  <si>
    <t>Budowa kanalizacji w miejscowości Szałas</t>
  </si>
  <si>
    <t xml:space="preserve">2.1 </t>
  </si>
  <si>
    <t>2.3</t>
  </si>
  <si>
    <t>Budowa drogi w miejscowości Goleniawy Górne</t>
  </si>
  <si>
    <t>2.4</t>
  </si>
  <si>
    <t>2.5</t>
  </si>
  <si>
    <t>Budowa chodnika w miejscowości Kaniów ul. Młynarska</t>
  </si>
  <si>
    <t>2.6</t>
  </si>
  <si>
    <t>2.7</t>
  </si>
  <si>
    <t>2.8</t>
  </si>
  <si>
    <t>Budowa oświetlenia w miejscowości Zagnańsk ul Kielecka i ul. Słoneczna</t>
  </si>
  <si>
    <t>2.9</t>
  </si>
  <si>
    <t>Budowa oświetlenia w miejscowości Szałas</t>
  </si>
  <si>
    <t>2.10</t>
  </si>
  <si>
    <t>2.11</t>
  </si>
  <si>
    <t>Budowa przystanku autobusowego w miejscowości Zagnańsk os. Wrzosy</t>
  </si>
  <si>
    <t>2.12</t>
  </si>
  <si>
    <t>2.13</t>
  </si>
  <si>
    <t>2.14</t>
  </si>
  <si>
    <t>2.15</t>
  </si>
  <si>
    <t>Budowa oświetlenia w miejscowości Kajetanów Dolny od skrzyżowania z trasą nr 7 do istniejącego oświetlenia (opracowanie dokumentacji)</t>
  </si>
  <si>
    <t>2.16</t>
  </si>
  <si>
    <t>Budowa oświetlenia w miejscowości Tumlin  wzdłuż boiska sportowego (opracowanie dokumentacji)</t>
  </si>
  <si>
    <t>2.17</t>
  </si>
  <si>
    <t>2.19</t>
  </si>
  <si>
    <t xml:space="preserve">Budowa drogi oraz chodnika w miejscowości Zagnańsk ul. Piaskowa </t>
  </si>
  <si>
    <t>2.20</t>
  </si>
  <si>
    <t>2.21</t>
  </si>
  <si>
    <t>2.22</t>
  </si>
  <si>
    <t>2.23</t>
  </si>
  <si>
    <t>Budowa rowu odwadniającego w miejscowości Bartków</t>
  </si>
  <si>
    <t>2.24</t>
  </si>
  <si>
    <t>2.25</t>
  </si>
  <si>
    <t xml:space="preserve">Budowa oświetlenia w miejscowości Zagnańsk na odcinku ul. Turystyczna - Borowa Góra 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</si>
  <si>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</si>
  <si>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</si>
  <si>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</si>
  <si>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</si>
  <si>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</si>
  <si>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</si>
  <si>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</si>
  <si>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</si>
  <si>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</si>
  <si>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</si>
  <si>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</si>
  <si>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</si>
  <si>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</si>
  <si>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</si>
  <si>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</si>
  <si>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</si>
  <si>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Budowa drogi w miejscowości Zagnańsk ul. Słoneczna i ul. Rzemieślnicza</t>
  </si>
  <si>
    <t>2.42</t>
  </si>
  <si>
    <t>2.44</t>
  </si>
  <si>
    <t>2.45</t>
  </si>
  <si>
    <t>2.46</t>
  </si>
  <si>
    <t>2.47</t>
  </si>
  <si>
    <t>Budowa chodnika w miejscowości Chrusty</t>
  </si>
  <si>
    <t>2.48</t>
  </si>
  <si>
    <t>2.49</t>
  </si>
  <si>
    <t>Budowa drogi Jaworze - Chrusty</t>
  </si>
  <si>
    <t>2.51</t>
  </si>
  <si>
    <t>2.52</t>
  </si>
  <si>
    <t>2.53</t>
  </si>
  <si>
    <t>2.54</t>
  </si>
  <si>
    <t xml:space="preserve">Budowa drogi w miejscowości Zagnańsk od drogi do Borowej Góry do terenów budowlanych </t>
  </si>
  <si>
    <t>2.55</t>
  </si>
  <si>
    <t>2.56</t>
  </si>
  <si>
    <t>2.57</t>
  </si>
  <si>
    <t>Budowa drogi Umer - Zarzecze</t>
  </si>
  <si>
    <t>2.58</t>
  </si>
  <si>
    <t>2.59</t>
  </si>
  <si>
    <t>2.60</t>
  </si>
  <si>
    <t>2.61</t>
  </si>
  <si>
    <t>2.62</t>
  </si>
  <si>
    <t>2.63</t>
  </si>
  <si>
    <t>2.64</t>
  </si>
  <si>
    <t>2.65</t>
  </si>
  <si>
    <t>3.1</t>
  </si>
  <si>
    <t>3.2</t>
  </si>
  <si>
    <t>4.1</t>
  </si>
  <si>
    <t>Budowa zbiornika wodnego w miejscowości Umer</t>
  </si>
  <si>
    <t>4.2</t>
  </si>
  <si>
    <t>4.3</t>
  </si>
  <si>
    <t>4.4</t>
  </si>
  <si>
    <t>4.5</t>
  </si>
  <si>
    <t>4.6</t>
  </si>
  <si>
    <t>4.7</t>
  </si>
  <si>
    <t xml:space="preserve">Budowa ścieżki rowerowej oraz zagospodarowanie placu po przedsiębiorstwie POLMAIK w miejscowości Zagnańsk </t>
  </si>
  <si>
    <t>4.8</t>
  </si>
  <si>
    <t>4.9</t>
  </si>
  <si>
    <t>Budowa zbiornika wodnego w miejscowości Samsonów</t>
  </si>
  <si>
    <t>4.10</t>
  </si>
  <si>
    <t xml:space="preserve">Budowa zbiornika wodnego w miejscowości Kaniów na rzece Bobrzy </t>
  </si>
  <si>
    <t>4.11</t>
  </si>
  <si>
    <t xml:space="preserve">Budowa zbiornika wodnego w miejscowości Szałas </t>
  </si>
  <si>
    <t>5.1</t>
  </si>
  <si>
    <t>5.2</t>
  </si>
  <si>
    <t xml:space="preserve">Modernizacja szkoły w miejscowości Kajetanów </t>
  </si>
  <si>
    <t>Budowa ogrodzenia boiska leśnego w miejscowości Zagnańsk</t>
  </si>
  <si>
    <t>Budowa boiska w miejscowości Szałas</t>
  </si>
  <si>
    <t>Modernizacja strażnicy OSP w miejscowości Chrusty</t>
  </si>
  <si>
    <t>Budowa boiska w miejscowości Janaszów</t>
  </si>
  <si>
    <t>Rozbudowa sali gimnastycznej w miejscowości Kajetanów</t>
  </si>
  <si>
    <t>Budowa świetlicy w miejscowości Janaszów</t>
  </si>
  <si>
    <t>Budowa świetlicy w miejscowości Kaniów</t>
  </si>
  <si>
    <t>Rozbudowa sali gimnastycznej w miejscowości Tumlin</t>
  </si>
  <si>
    <t>Budowa świetlicy  w miejscowości Lekomin</t>
  </si>
  <si>
    <t>Budowa sali gimnastycznej w miejscowości Belno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</si>
  <si>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</si>
  <si>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</si>
  <si>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</si>
  <si>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</si>
  <si>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</si>
  <si>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</si>
  <si>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</si>
  <si>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</si>
  <si>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</si>
  <si>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4.12</t>
  </si>
  <si>
    <t>4.13</t>
  </si>
  <si>
    <t>4.14</t>
  </si>
  <si>
    <t>4.15</t>
  </si>
  <si>
    <t>4.16</t>
  </si>
  <si>
    <t>6.1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</si>
  <si>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</si>
  <si>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</si>
  <si>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</si>
  <si>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</si>
  <si>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</si>
  <si>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</si>
  <si>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</si>
  <si>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</si>
  <si>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</si>
  <si>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</si>
  <si>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</si>
  <si>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2.2</t>
  </si>
  <si>
    <t>Plan wydatków na 2010 rok</t>
  </si>
  <si>
    <t>Plan wydatków na 2011 rok</t>
  </si>
  <si>
    <t>Plan wydatków na 2012 rok</t>
  </si>
  <si>
    <t>Plan wydatków na 2013 rok</t>
  </si>
  <si>
    <t>Remonty w szkołach i dostęp do Internetu</t>
  </si>
  <si>
    <t>4.17</t>
  </si>
  <si>
    <t>EFRR</t>
  </si>
  <si>
    <t>Wartość projektu w PLN</t>
  </si>
  <si>
    <t>Plan wydatków na 2004 rok w PLN</t>
  </si>
  <si>
    <t>Plan wydatków na 2005 rok w PLN</t>
  </si>
  <si>
    <t>Plan wydatków na 2006 rok w PLN</t>
  </si>
  <si>
    <t>Plan wydatków na 2007 rok  w PLN</t>
  </si>
  <si>
    <t>Plan wydatków na 2008 rok  w PLN</t>
  </si>
  <si>
    <t>Plan wydatków na 2009 rok  w PLN</t>
  </si>
  <si>
    <t>Modernizacja boiska w miejscowości Tumlin</t>
  </si>
  <si>
    <t>Modernizacja boiska w miejscowości Kajetanów</t>
  </si>
  <si>
    <t>Budowa Kompleksu Sportowego w miejscowości Zagnańsk</t>
  </si>
  <si>
    <t>Modernizacja szkoły w miejscowości Kołomań (centralne ogrzewanie)</t>
  </si>
  <si>
    <t>Budowa gazociągu w miejscowości Kołomań</t>
  </si>
  <si>
    <t>6.2</t>
  </si>
  <si>
    <t xml:space="preserve">Budowa drogi Długojów - Szałas </t>
  </si>
  <si>
    <t>2.67</t>
  </si>
  <si>
    <t>4.18</t>
  </si>
  <si>
    <t>2.68</t>
  </si>
  <si>
    <t>od</t>
  </si>
  <si>
    <t>do</t>
  </si>
  <si>
    <t>Wartość zadania /projektu                w PLN</t>
  </si>
  <si>
    <t>Budowa chodnika wzdłuż drogi powiatowej nr 0294T w miejscowości Tumlin Dąbrówka</t>
  </si>
  <si>
    <t>Budowa chodnika wzdłuż drogi powiatowej nr 0300T w miejscowości Zagnańsk ul. Słoneczna</t>
  </si>
  <si>
    <t>Przebudowa drogi wojewódzkiej nr 750 w miejscowości Zagnańsk od skrzyżowania do przejazdu kolejowego</t>
  </si>
  <si>
    <t>Przebudowa drogi w miejscowości Siodła</t>
  </si>
  <si>
    <t>Przebudowa drogi w miejscowości Janaszów</t>
  </si>
  <si>
    <t xml:space="preserve">Przebudowa rowu odwadniającego w miejscowości Chrusty na odcinku od szkoły do boiska </t>
  </si>
  <si>
    <t xml:space="preserve">Przebudowa drogi wojewódzkiej nr 750 oraz budowa chodnika w miejscowości Gruszka od drogi do kościoła do zjazdu do Gruszki </t>
  </si>
  <si>
    <t xml:space="preserve">Przebudowa drogi wojewódzkiej nr 750 oraz budowa chodnika w miejscowości Chrusty  od przejazdu do drogi do kościoła </t>
  </si>
  <si>
    <t>Przebudowa drogi oraz budowa chodnika w miejscowości Zabłocie</t>
  </si>
  <si>
    <t>2.50</t>
  </si>
  <si>
    <t>Przebudowa chodnika w miejscowości Wrzosy</t>
  </si>
  <si>
    <t>Przebudowa drogi wojewódzkiej nr 750 na odcinku Samsonów - Umer - granica gminy</t>
  </si>
  <si>
    <t>Przebudowa drogi w miejscowości Zagnańsk ul. Borek</t>
  </si>
  <si>
    <t>Rozbudowa i przebudowa parkingu w miejscowości Zagnańsk ul. Spacerowa</t>
  </si>
  <si>
    <t>Zadanie 2. Budowa przebudowa i remont dróg oraz infrastruktury drogowej</t>
  </si>
  <si>
    <t>Zadanie 6. Rozbudowa sieci gazociągowej</t>
  </si>
  <si>
    <t>Przebudowa drogi wojewódzkiej nr 750 na odcinku Zagnańsk - Dąb „Bartek" - Samsonów</t>
  </si>
  <si>
    <t xml:space="preserve">Zadanie 4. Budowa, przebudowa i modernizacja lokalnej infrastruktury sportowej, edukacyjnej i społecznej </t>
  </si>
  <si>
    <t>Zadanie 3. Budowa, przebudowa i modernizacja lokalnej bazy  turystycznej, rekreacyjnej i wypoczynkowej</t>
  </si>
  <si>
    <t>Zadanie 1. Budowa i przebudowa urządzeń do odprowadzania i oczyszczania ścieków</t>
  </si>
  <si>
    <t>Budowa oświetlenia w miejscowości Samsonow Dudków</t>
  </si>
  <si>
    <t xml:space="preserve">Budowa chodnika wzdłuż drogi powiatowej nr 0299T w miejscowości Chrusty od szkoły do drogi wojewódzkiej nr 750 </t>
  </si>
  <si>
    <t xml:space="preserve">Budowa oświetlenia w miejscowości Umer </t>
  </si>
  <si>
    <t xml:space="preserve">Przebudowa dróg powiatowych nr 0305T w miejscowości Szałas I etap </t>
  </si>
  <si>
    <t>Przebudowa dróg powiatowych nr 0305T w miejscowości Szałas II etap</t>
  </si>
  <si>
    <t>Przebudowa drogi powiatowej nr 0308T w miejscowości Kajetanów</t>
  </si>
  <si>
    <t>Budowa chodnika wzdłuż drogi powiatowej nr 0302T w miejscowości Jasiów</t>
  </si>
  <si>
    <t>Budowa chodnika wzdłuż drogi powiatowej nr 0467T w miejscowości Kołomań - od skrzyżowania (łączniki do Samsonowa i Ciągłych) do skrzyżowania przy zalewie w miejscowości Umer</t>
  </si>
  <si>
    <t>Przebudowa drogi oraz budowa chodnika wzdłuż drogi powiatowej nr 0306T w miejscowości Zachełmie</t>
  </si>
  <si>
    <t>Przebudowa drogi oraz budowa chodnika wzdłuż drogi powiatowej nr 0299T w miejscowości Zagnańsk ul. Przemysłowa - Chrusty, chodnik na ul. Przemysłowej</t>
  </si>
  <si>
    <t>Budowa kanalizacji w miejscowości Samsonów Komorniki -Samsonów Dudków -część Goleniaw</t>
  </si>
  <si>
    <t>Zadanie 5. Budowa i przebudowa urządzeń zaopatrzenia w wodę i poboru wody</t>
  </si>
  <si>
    <t xml:space="preserve">Budowa połączenia sieci wodociągowej w Szałasie z wodociągiem w miejscowości Kołomań </t>
  </si>
  <si>
    <t>Budowa chodnika wzdłuż drogi powiatowej nr 0437T w miejscowości Samsonów  Ciągłe</t>
  </si>
  <si>
    <t>1.12</t>
  </si>
  <si>
    <t>Budowa kanalizacji w miejscowości Kajetanów Dolny - Kajetanów Bloki - "E 7"</t>
  </si>
  <si>
    <t>Przebudowa drogi i budowa chodnika w miejscowości Belno</t>
  </si>
  <si>
    <t>Budowa chodnika w miejscowości Szałas wzdłuż drogi powiatowej nr 0437T</t>
  </si>
  <si>
    <t>2.18</t>
  </si>
  <si>
    <t>Remont przejazdów kolejowych w miejscowości Bartków</t>
  </si>
  <si>
    <t>Zagospodarowanie centrum Zagnańska</t>
  </si>
  <si>
    <t>Zagospodarowanie centrum Samsonowa</t>
  </si>
  <si>
    <t>Adaptacja biblioteki w miejscowości Zagnańsk</t>
  </si>
  <si>
    <t>5.3</t>
  </si>
  <si>
    <t>Uzbrojenie w infrastrukturę terenu os. Chrusty</t>
  </si>
  <si>
    <t>Zadanie 6. Rozbudowa sieci gazociagowej</t>
  </si>
  <si>
    <t>Remont drogi powiatowej nr 0298Toraz budowa chodnika w miejscowości Gruszka</t>
  </si>
  <si>
    <t>Budowa drogi w miejscowości Bartków - ul. Kielecka</t>
  </si>
  <si>
    <t>Przebudowa drogi wojewódzkiej nr 750 oraz budowa chodnika w miejscowowści Lekomin od zjazdu do Gruszki do drogi nr 7</t>
  </si>
  <si>
    <t>2.43</t>
  </si>
  <si>
    <t>Budowa drogi w miejsowości Kajetanów Dolny</t>
  </si>
  <si>
    <t>Zagospodarowanie terenu wokół Dęba "Bartka"</t>
  </si>
  <si>
    <t>Budowa zbiornika wodnego na cieku wodnym Lipice w miejscowości Janaszów</t>
  </si>
  <si>
    <t>Budowa świetlicy w miejscowości Jaworze</t>
  </si>
  <si>
    <t>4.19</t>
  </si>
  <si>
    <t>4.20</t>
  </si>
  <si>
    <t>Modernizacja strażnicy OSP w miejscowości Zabłocie</t>
  </si>
  <si>
    <t>Tabela 37. Źródła finansowania i harmonogram realizacji projektów inwestycyjnych w ramach Zadania 1 w latach 2004-2006</t>
  </si>
  <si>
    <t>Tabela 38. Źródła finansowania i harmonogram realizacji projektów inwestycyjnych w ramach Zadania 2 w latach 2004-2006</t>
  </si>
  <si>
    <t>Tabela 39. Źródła finansowania i harmonogram realizacji projektów inwestycyjnych w ramach Zadania 3, 4, 5 i 6 w latach 2004-2006</t>
  </si>
  <si>
    <t>Tabela 42. Źródła finansowania i harmonogram realizacji projektów inwestycyjnych w ramach Zadania 1 i 2 w latach 2007-2009</t>
  </si>
  <si>
    <t>Tabela 43. Źródła finansowania i harmonogram realizacji projektów inwestycyjnych w ramach Zadania 3 i 5 w latach 2007-2009</t>
  </si>
  <si>
    <t>Tabela 44. Źródła finansowania i harmonogram realizacji projektów inwestycyjnych w ramach Zadania 1 i 2 w latach 2010-2013</t>
  </si>
  <si>
    <t>Tabela 45. Źródła finansowania i harmonogram realizacji projektów inwestycyjnych w ramach Zadania 3, 4 i 6 w latach 2010-2013</t>
  </si>
  <si>
    <t xml:space="preserve">Oznaczenie źródeł finansowania: </t>
  </si>
  <si>
    <r>
      <t>ciemnobłękitny</t>
    </r>
    <r>
      <rPr>
        <sz val="8"/>
        <color indexed="21"/>
        <rFont val="Arial CE"/>
        <family val="0"/>
      </rPr>
      <t xml:space="preserve"> - kwota dotacji pozyskanej w ramach programu SAPARD</t>
    </r>
  </si>
  <si>
    <r>
      <t>zielony</t>
    </r>
    <r>
      <rPr>
        <sz val="8"/>
        <color indexed="17"/>
        <rFont val="Arial CE"/>
        <family val="0"/>
      </rPr>
      <t xml:space="preserve"> - kwota dotacji możliwej do pozyskania w ramach ZPORR działanie 3.1</t>
    </r>
  </si>
  <si>
    <t>Oznaczenie źródeł finansowania:</t>
  </si>
  <si>
    <r>
      <t>ciemnobłękitny</t>
    </r>
    <r>
      <rPr>
        <sz val="8"/>
        <color indexed="21"/>
        <rFont val="Arial CE"/>
        <family val="2"/>
      </rPr>
      <t xml:space="preserve"> - kwota dotacji pozyskane w ramach programu SAPARD</t>
    </r>
  </si>
  <si>
    <r>
      <t xml:space="preserve">zielony </t>
    </r>
    <r>
      <rPr>
        <sz val="8"/>
        <color indexed="17"/>
        <rFont val="Arial CE"/>
        <family val="0"/>
      </rPr>
      <t>- kwota dotacji możliwej do pozyskania w ramach ZPORR działanie 3.1</t>
    </r>
  </si>
  <si>
    <r>
      <t xml:space="preserve">niebieski </t>
    </r>
    <r>
      <rPr>
        <sz val="8"/>
        <color indexed="12"/>
        <rFont val="Arial CE"/>
        <family val="0"/>
      </rPr>
      <t>- środki budżetowe samorządu województwa świętokrzyskiego</t>
    </r>
  </si>
  <si>
    <r>
      <t xml:space="preserve">pomarańczowy </t>
    </r>
    <r>
      <rPr>
        <sz val="8"/>
        <color indexed="53"/>
        <rFont val="Arial CE"/>
        <family val="0"/>
      </rPr>
      <t>- środki budżetowe samorządu powiatu kieleckiego</t>
    </r>
  </si>
  <si>
    <r>
      <t xml:space="preserve">jasnozielony </t>
    </r>
    <r>
      <rPr>
        <sz val="8"/>
        <color indexed="50"/>
        <rFont val="Arial CE"/>
        <family val="0"/>
      </rPr>
      <t>- kwota dotacji możliwej do pozyskania w ramach ZPORR działanie 3.5</t>
    </r>
  </si>
  <si>
    <r>
      <t xml:space="preserve">ciemnobłękitny </t>
    </r>
    <r>
      <rPr>
        <sz val="8"/>
        <color indexed="21"/>
        <rFont val="Arial CE"/>
        <family val="0"/>
      </rPr>
      <t>- dotacja pozyskana w ramach programu PHARE 2001</t>
    </r>
  </si>
  <si>
    <r>
      <t xml:space="preserve">liliowy </t>
    </r>
    <r>
      <rPr>
        <sz val="8"/>
        <color indexed="46"/>
        <rFont val="Arial CE"/>
        <family val="0"/>
      </rPr>
      <t>- dotacja pozyskana ze środków budżetowych MENiS</t>
    </r>
  </si>
  <si>
    <t>Budowa kanalizacji w miejscowości Janaszów (dokończenie)</t>
  </si>
  <si>
    <t>Przebudowa przejazdu kolejowego w miejscowości Zagnańsk (wykonanie nawierzchni ścieralnej)</t>
  </si>
  <si>
    <t>Przebudowa dwóch przystanków w miejscowości Gruszka (wykonanie zadaszenia)</t>
  </si>
  <si>
    <t>Przebudowa dwóch przystanków w miejscowości Jaworze (wykonanie zadaszenia)</t>
  </si>
  <si>
    <t>Budowa drogi Jaworze - Siodła (łącznik)</t>
  </si>
  <si>
    <t>Budowa oświetlenia w miejscowości Kaniów II (od Domagały do Węglarczyków z łącznikiem do Borowej Góry)</t>
  </si>
  <si>
    <t>Budowa drogi w miejscowości Kaniów II (od Domagały do Węglarczyków z łącznikiem do Borowej Góry)</t>
  </si>
  <si>
    <t>Budowa drogi w miejscowości Zagnańsk na odcinku ul. Turystyczna - Bartkowe Wzgórze</t>
  </si>
  <si>
    <t>Budowa drogi do miejscowosci Goleniawy od ul. Kieleckiej w Zagnańsku</t>
  </si>
  <si>
    <t>Budowa drogi w miejscowości Zagnańsk os. Wrzosy (koło ujęcia wody oraz do Kasicy)</t>
  </si>
  <si>
    <t>Budowa gazociągu w miejscowości Tumlin - Węgle (dokończenie)</t>
  </si>
  <si>
    <t>Budowa chodnika wzdłóż drogi powiatowej nr 0302 T w miejscowości Jasiów od drogi wojewódzkiej nr 750 do mostu</t>
  </si>
  <si>
    <t>Budowa chodnika przez wieś Bartków wzdłóż drogi powiatowej nr 0300 T</t>
  </si>
  <si>
    <t>Przebudowa drogi powiatowej nr 0467 T w miejscowości Długojów</t>
  </si>
  <si>
    <t>Przebudowa drogi powiatowej nr 0296 T na odcinku Zagnańsk ul. Kielecka (przez las)</t>
  </si>
  <si>
    <t>Przebudowa drogi powiatowej nr 0301 T w miejscowosci Samsonów Piechotne</t>
  </si>
  <si>
    <t>Budowa chodnika wdłóż drogi powiatowej nr 0294 T w miejscowości Tumlin - Osowa</t>
  </si>
  <si>
    <t>Przebudowa drogi powiatowej nr 0303 T i budowa chodnika w miejscowości Kaniów ul. Młynarska do początku wsi (P. Mądzik)</t>
  </si>
  <si>
    <t>Przebudowa drogi w miejscowości Kaniów od ul. Turystycznej do Borowej Góry</t>
  </si>
  <si>
    <t>Przebudowa drogi powiatowej nr 0467 T w miejscowości Kołomań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</si>
</sst>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"/>
    <numFmt numFmtId="176" formatCode="#,##0.0"/>
  </numFmts>
  <fonts count="28"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8"/>
      <color indexed="17"/>
      <name val="Arial CE"/>
      <family val="0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21"/>
      <name val="Arial CE"/>
      <family val="2"/>
    </font>
    <font>
      <b/>
      <sz val="8"/>
      <color indexed="12"/>
      <name val="Arial CE"/>
      <family val="2"/>
    </font>
    <font>
      <b/>
      <sz val="8"/>
      <color indexed="50"/>
      <name val="Arial CE"/>
      <family val="2"/>
    </font>
    <font>
      <sz val="8"/>
      <color indexed="50"/>
      <name val="Arial CE"/>
      <family val="2"/>
    </font>
    <font>
      <b/>
      <sz val="8"/>
      <color indexed="2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7"/>
      <name val="Arial CE"/>
      <family val="2"/>
    </font>
    <font>
      <b/>
      <sz val="8"/>
      <color indexed="53"/>
      <name val="Arial CE"/>
      <family val="2"/>
    </font>
    <font>
      <b/>
      <sz val="8"/>
      <color indexed="52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46"/>
      <name val="Arial CE"/>
      <family val="0"/>
    </font>
    <font>
      <b/>
      <sz val="10"/>
      <name val="Arial CE"/>
      <family val="0"/>
    </font>
    <font>
      <sz val="8"/>
      <color indexed="12"/>
      <name val="Arial CE"/>
      <family val="0"/>
    </font>
    <font>
      <sz val="8"/>
      <color indexed="53"/>
      <name val="Arial CE"/>
      <family val="0"/>
    </font>
    <font>
      <sz val="8"/>
      <color indexed="46"/>
      <name val="Arial CE"/>
      <family val="0"/>
    </font>
    <font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3" fontId="3" fillId="3" borderId="21" xfId="0" applyNumberFormat="1" applyFont="1" applyFill="1" applyBorder="1" applyAlignment="1">
      <alignment horizontal="right" vertical="center" wrapText="1"/>
    </xf>
    <xf numFmtId="3" fontId="3" fillId="3" borderId="22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3" fontId="3" fillId="3" borderId="21" xfId="0" applyNumberFormat="1" applyFont="1" applyFill="1" applyBorder="1" applyAlignment="1">
      <alignment horizontal="right" vertical="center"/>
    </xf>
    <xf numFmtId="3" fontId="3" fillId="3" borderId="2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0" fontId="17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3" fontId="17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0" fontId="17" fillId="0" borderId="0" xfId="0" applyFont="1" applyFill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3" fontId="11" fillId="0" borderId="19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3" fontId="8" fillId="0" borderId="19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14" fillId="0" borderId="28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15" fillId="0" borderId="27" xfId="0" applyNumberFormat="1" applyFont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/>
    </xf>
    <xf numFmtId="3" fontId="3" fillId="3" borderId="32" xfId="0" applyNumberFormat="1" applyFont="1" applyFill="1" applyBorder="1" applyAlignment="1">
      <alignment horizontal="right" vertical="center"/>
    </xf>
    <xf numFmtId="3" fontId="3" fillId="3" borderId="33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3" fontId="2" fillId="0" borderId="36" xfId="0" applyNumberFormat="1" applyFont="1" applyBorder="1" applyAlignment="1">
      <alignment horizontal="right" vertical="center"/>
    </xf>
    <xf numFmtId="3" fontId="14" fillId="0" borderId="36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3" fontId="5" fillId="0" borderId="36" xfId="0" applyNumberFormat="1" applyFont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3" fontId="15" fillId="0" borderId="3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top"/>
    </xf>
    <xf numFmtId="0" fontId="23" fillId="0" borderId="36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3" fillId="3" borderId="32" xfId="0" applyNumberFormat="1" applyFont="1" applyFill="1" applyBorder="1" applyAlignment="1">
      <alignment horizontal="right" vertical="center" wrapText="1"/>
    </xf>
    <xf numFmtId="3" fontId="3" fillId="3" borderId="3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3" fontId="2" fillId="0" borderId="39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3" fontId="14" fillId="0" borderId="41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0" fontId="3" fillId="4" borderId="42" xfId="0" applyFont="1" applyFill="1" applyBorder="1" applyAlignment="1">
      <alignment horizontal="center" vertical="center" wrapText="1"/>
    </xf>
    <xf numFmtId="3" fontId="3" fillId="4" borderId="3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3" fillId="4" borderId="31" xfId="0" applyNumberFormat="1" applyFont="1" applyFill="1" applyBorder="1" applyAlignment="1">
      <alignment horizontal="right" vertical="center" wrapText="1"/>
    </xf>
    <xf numFmtId="3" fontId="3" fillId="4" borderId="32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3" fontId="3" fillId="3" borderId="44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3" fontId="3" fillId="4" borderId="45" xfId="0" applyNumberFormat="1" applyFont="1" applyFill="1" applyBorder="1" applyAlignment="1">
      <alignment horizontal="right" vertical="center" wrapText="1"/>
    </xf>
    <xf numFmtId="3" fontId="3" fillId="4" borderId="33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3" borderId="50" xfId="0" applyNumberFormat="1" applyFont="1" applyFill="1" applyBorder="1" applyAlignment="1">
      <alignment horizontal="left" vertical="center" wrapText="1"/>
    </xf>
    <xf numFmtId="3" fontId="3" fillId="3" borderId="17" xfId="0" applyNumberFormat="1" applyFont="1" applyFill="1" applyBorder="1" applyAlignment="1">
      <alignment horizontal="left" vertical="center" wrapText="1"/>
    </xf>
    <xf numFmtId="3" fontId="3" fillId="3" borderId="18" xfId="0" applyNumberFormat="1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270"/>
  <sheetViews>
    <sheetView view="pageBreakPreview" zoomScaleSheetLayoutView="100" workbookViewId="0" topLeftCell="D103">
      <selection activeCell="G26" sqref="G26:G28"/>
    </sheetView>
  </sheetViews>
  <sheetFormatPr defaultColWidth="9.00390625" defaultRowHeight="12.75"/>
  <cols>
    <col min="1" max="1" width="9.125" style="1" customWidth="1"/>
    <col min="2" max="2" width="9.125" style="229" customWidth="1"/>
    <col min="3" max="3" width="49.875" style="229" customWidth="1"/>
    <col min="4" max="4" width="12.125" style="230" customWidth="1"/>
    <col min="5" max="5" width="11.375" style="234" customWidth="1"/>
    <col min="6" max="6" width="6.625" style="1" customWidth="1"/>
    <col min="7" max="7" width="69.25390625" style="16" customWidth="1"/>
    <col min="8" max="9" width="4.75390625" style="1" customWidth="1"/>
    <col min="10" max="10" width="9.00390625" style="1" customWidth="1"/>
    <col min="11" max="11" width="8.625" style="1" customWidth="1"/>
    <col min="12" max="15" width="7.875" style="1" customWidth="1"/>
    <col min="16" max="16" width="9.25390625" style="1" customWidth="1"/>
    <col min="17" max="17" width="8.625" style="1" customWidth="1"/>
    <col min="18" max="18" width="9.75390625" style="1" customWidth="1"/>
    <col min="19" max="22" width="7.875" style="1" customWidth="1"/>
    <col min="23" max="23" width="8.625" style="1" customWidth="1"/>
    <col min="24" max="28" width="7.875" style="1" customWidth="1"/>
    <col min="29" max="31" width="9.125" style="1" customWidth="1"/>
    <col min="32" max="32" width="4.125" style="1" customWidth="1"/>
    <col min="33" max="33" width="19.25390625" style="1" customWidth="1"/>
    <col min="34" max="34" width="11.00390625" style="1" customWidth="1"/>
    <col min="35" max="35" width="8.625" style="1" customWidth="1"/>
    <col min="36" max="36" width="8.875" style="1" customWidth="1"/>
    <col min="37" max="37" width="9.00390625" style="1" customWidth="1"/>
    <col min="38" max="38" width="8.25390625" style="1" customWidth="1"/>
    <col min="39" max="39" width="12.75390625" style="1" bestFit="1" customWidth="1"/>
    <col min="40" max="16384" width="9.125" style="1" customWidth="1"/>
  </cols>
  <sheetData>
    <row r="1" ht="18.75" customHeight="1"/>
    <row r="2" ht="24.75" customHeight="1" thickBot="1">
      <c r="F2" s="308" t="s">
        <v>270</v>
      </c>
    </row>
    <row r="3" spans="6:28" ht="19.5" customHeight="1" thickTop="1">
      <c r="F3" s="420" t="s">
        <v>18</v>
      </c>
      <c r="G3" s="424" t="s">
        <v>8</v>
      </c>
      <c r="H3" s="425" t="s">
        <v>19</v>
      </c>
      <c r="I3" s="425"/>
      <c r="J3" s="423" t="s">
        <v>212</v>
      </c>
      <c r="K3" s="444" t="s">
        <v>194</v>
      </c>
      <c r="L3" s="445"/>
      <c r="M3" s="445"/>
      <c r="N3" s="445"/>
      <c r="O3" s="445"/>
      <c r="P3" s="446"/>
      <c r="Q3" s="421" t="s">
        <v>195</v>
      </c>
      <c r="R3" s="445"/>
      <c r="S3" s="445"/>
      <c r="T3" s="445"/>
      <c r="U3" s="445"/>
      <c r="V3" s="422"/>
      <c r="W3" s="444" t="s">
        <v>196</v>
      </c>
      <c r="X3" s="445"/>
      <c r="Y3" s="445"/>
      <c r="Z3" s="445"/>
      <c r="AA3" s="445"/>
      <c r="AB3" s="446"/>
    </row>
    <row r="4" spans="6:28" ht="12">
      <c r="F4" s="433"/>
      <c r="G4" s="440"/>
      <c r="H4" s="442"/>
      <c r="I4" s="442"/>
      <c r="J4" s="437"/>
      <c r="K4" s="433" t="s">
        <v>0</v>
      </c>
      <c r="L4" s="434" t="s">
        <v>7</v>
      </c>
      <c r="M4" s="434"/>
      <c r="N4" s="434"/>
      <c r="O4" s="434"/>
      <c r="P4" s="435"/>
      <c r="Q4" s="436" t="s">
        <v>0</v>
      </c>
      <c r="R4" s="434" t="s">
        <v>7</v>
      </c>
      <c r="S4" s="434"/>
      <c r="T4" s="434"/>
      <c r="U4" s="434"/>
      <c r="V4" s="437"/>
      <c r="W4" s="433" t="s">
        <v>0</v>
      </c>
      <c r="X4" s="434" t="s">
        <v>7</v>
      </c>
      <c r="Y4" s="434"/>
      <c r="Z4" s="434"/>
      <c r="AA4" s="434"/>
      <c r="AB4" s="435"/>
    </row>
    <row r="5" spans="6:28" ht="24">
      <c r="F5" s="433"/>
      <c r="G5" s="440"/>
      <c r="H5" s="2" t="s">
        <v>210</v>
      </c>
      <c r="I5" s="2" t="s">
        <v>211</v>
      </c>
      <c r="J5" s="437"/>
      <c r="K5" s="433"/>
      <c r="L5" s="2" t="s">
        <v>2</v>
      </c>
      <c r="M5" s="2" t="s">
        <v>3</v>
      </c>
      <c r="N5" s="2" t="s">
        <v>192</v>
      </c>
      <c r="O5" s="2" t="s">
        <v>4</v>
      </c>
      <c r="P5" s="3" t="s">
        <v>6</v>
      </c>
      <c r="Q5" s="436"/>
      <c r="R5" s="2" t="s">
        <v>2</v>
      </c>
      <c r="S5" s="2" t="s">
        <v>3</v>
      </c>
      <c r="T5" s="2" t="s">
        <v>192</v>
      </c>
      <c r="U5" s="2" t="s">
        <v>4</v>
      </c>
      <c r="V5" s="5" t="s">
        <v>6</v>
      </c>
      <c r="W5" s="433"/>
      <c r="X5" s="2" t="s">
        <v>2</v>
      </c>
      <c r="Y5" s="2" t="s">
        <v>3</v>
      </c>
      <c r="Z5" s="2" t="s">
        <v>192</v>
      </c>
      <c r="AA5" s="2" t="s">
        <v>4</v>
      </c>
      <c r="AB5" s="3" t="s">
        <v>6</v>
      </c>
    </row>
    <row r="6" spans="6:28" ht="12.75" thickBot="1">
      <c r="F6" s="6">
        <v>1</v>
      </c>
      <c r="G6" s="18">
        <v>2</v>
      </c>
      <c r="H6" s="7">
        <v>3</v>
      </c>
      <c r="I6" s="7">
        <v>4</v>
      </c>
      <c r="J6" s="8">
        <v>5</v>
      </c>
      <c r="K6" s="6">
        <v>6</v>
      </c>
      <c r="L6" s="7">
        <v>7</v>
      </c>
      <c r="M6" s="7">
        <v>8</v>
      </c>
      <c r="N6" s="7">
        <v>9</v>
      </c>
      <c r="O6" s="7">
        <v>10</v>
      </c>
      <c r="P6" s="9">
        <v>11</v>
      </c>
      <c r="Q6" s="7">
        <v>12</v>
      </c>
      <c r="R6" s="4">
        <v>13</v>
      </c>
      <c r="S6" s="4">
        <v>14</v>
      </c>
      <c r="T6" s="4">
        <v>15</v>
      </c>
      <c r="U6" s="4">
        <v>16</v>
      </c>
      <c r="V6" s="9">
        <v>17</v>
      </c>
      <c r="W6" s="7">
        <v>18</v>
      </c>
      <c r="X6" s="4">
        <v>19</v>
      </c>
      <c r="Y6" s="4">
        <v>20</v>
      </c>
      <c r="Z6" s="4">
        <v>21</v>
      </c>
      <c r="AA6" s="4">
        <v>22</v>
      </c>
      <c r="AB6" s="9">
        <v>23</v>
      </c>
    </row>
    <row r="7" spans="2:28" s="13" customFormat="1" ht="24.75" customHeight="1" thickBot="1" thickTop="1">
      <c r="B7" s="231"/>
      <c r="C7" s="231"/>
      <c r="D7" s="232"/>
      <c r="E7" s="235"/>
      <c r="F7" s="452" t="s">
        <v>232</v>
      </c>
      <c r="G7" s="453"/>
      <c r="H7" s="453"/>
      <c r="I7" s="453"/>
      <c r="J7" s="185">
        <f aca="true" t="shared" si="0" ref="J7:AB7">SUM(J8:J20)</f>
        <v>22200000</v>
      </c>
      <c r="K7" s="186">
        <f>SUM(K8:K20)</f>
        <v>4150000</v>
      </c>
      <c r="L7" s="187">
        <f t="shared" si="0"/>
        <v>1037500</v>
      </c>
      <c r="M7" s="187">
        <f t="shared" si="0"/>
        <v>0</v>
      </c>
      <c r="N7" s="187">
        <f t="shared" si="0"/>
        <v>0</v>
      </c>
      <c r="O7" s="187">
        <f t="shared" si="0"/>
        <v>0</v>
      </c>
      <c r="P7" s="185">
        <f t="shared" si="0"/>
        <v>3112500</v>
      </c>
      <c r="Q7" s="186">
        <f t="shared" si="0"/>
        <v>10500000</v>
      </c>
      <c r="R7" s="187">
        <f t="shared" si="0"/>
        <v>1050000</v>
      </c>
      <c r="S7" s="187">
        <f t="shared" si="0"/>
        <v>1050000</v>
      </c>
      <c r="T7" s="187">
        <f t="shared" si="0"/>
        <v>7875000</v>
      </c>
      <c r="U7" s="187">
        <f t="shared" si="0"/>
        <v>525000</v>
      </c>
      <c r="V7" s="185">
        <f t="shared" si="0"/>
        <v>0</v>
      </c>
      <c r="W7" s="186">
        <f t="shared" si="0"/>
        <v>7550000</v>
      </c>
      <c r="X7" s="187">
        <f t="shared" si="0"/>
        <v>755000</v>
      </c>
      <c r="Y7" s="187">
        <f t="shared" si="0"/>
        <v>755000</v>
      </c>
      <c r="Z7" s="187">
        <f t="shared" si="0"/>
        <v>5662500</v>
      </c>
      <c r="AA7" s="187">
        <f t="shared" si="0"/>
        <v>377500</v>
      </c>
      <c r="AB7" s="185">
        <f t="shared" si="0"/>
        <v>0</v>
      </c>
    </row>
    <row r="8" spans="2:28" s="16" customFormat="1" ht="24.75" customHeight="1" thickTop="1">
      <c r="B8" s="233"/>
      <c r="C8" s="233"/>
      <c r="D8" s="239"/>
      <c r="E8" s="236"/>
      <c r="F8" s="39" t="s">
        <v>20</v>
      </c>
      <c r="G8" s="42" t="s">
        <v>21</v>
      </c>
      <c r="H8" s="33">
        <v>2004</v>
      </c>
      <c r="I8" s="33">
        <v>2004</v>
      </c>
      <c r="J8" s="64">
        <v>2350000</v>
      </c>
      <c r="K8" s="65">
        <v>2350000</v>
      </c>
      <c r="L8" s="83">
        <f>K8*0.25</f>
        <v>587500</v>
      </c>
      <c r="M8" s="165"/>
      <c r="N8" s="165"/>
      <c r="O8" s="83"/>
      <c r="P8" s="249">
        <f>K8*0.75</f>
        <v>1762500</v>
      </c>
      <c r="Q8" s="65"/>
      <c r="R8" s="83"/>
      <c r="S8" s="83"/>
      <c r="T8" s="83"/>
      <c r="U8" s="83"/>
      <c r="V8" s="64"/>
      <c r="W8" s="65"/>
      <c r="X8" s="83"/>
      <c r="Y8" s="86"/>
      <c r="Z8" s="86"/>
      <c r="AA8" s="83"/>
      <c r="AB8" s="64"/>
    </row>
    <row r="9" spans="2:28" s="16" customFormat="1" ht="24.75" customHeight="1">
      <c r="B9" s="233"/>
      <c r="C9" s="233"/>
      <c r="D9" s="239"/>
      <c r="E9" s="236"/>
      <c r="F9" s="35" t="s">
        <v>22</v>
      </c>
      <c r="G9" s="43" t="s">
        <v>23</v>
      </c>
      <c r="H9" s="17">
        <v>2004</v>
      </c>
      <c r="I9" s="17">
        <v>2004</v>
      </c>
      <c r="J9" s="60">
        <v>1050000</v>
      </c>
      <c r="K9" s="61">
        <v>1050000</v>
      </c>
      <c r="L9" s="62">
        <f>K9*0.25</f>
        <v>262500</v>
      </c>
      <c r="M9" s="166"/>
      <c r="N9" s="166"/>
      <c r="O9" s="62"/>
      <c r="P9" s="250">
        <f>K9*0.75</f>
        <v>787500</v>
      </c>
      <c r="Q9" s="61"/>
      <c r="R9" s="62"/>
      <c r="S9" s="62"/>
      <c r="T9" s="62"/>
      <c r="U9" s="62"/>
      <c r="V9" s="60"/>
      <c r="W9" s="61"/>
      <c r="X9" s="62"/>
      <c r="Y9" s="87"/>
      <c r="Z9" s="87"/>
      <c r="AA9" s="62"/>
      <c r="AB9" s="60"/>
    </row>
    <row r="10" spans="2:28" s="16" customFormat="1" ht="24.75" customHeight="1">
      <c r="B10" s="233"/>
      <c r="C10" s="233"/>
      <c r="D10" s="239"/>
      <c r="E10" s="236"/>
      <c r="F10" s="35" t="s">
        <v>24</v>
      </c>
      <c r="G10" s="43" t="s">
        <v>25</v>
      </c>
      <c r="H10" s="17">
        <v>2004</v>
      </c>
      <c r="I10" s="17">
        <v>2004</v>
      </c>
      <c r="J10" s="60">
        <v>750000</v>
      </c>
      <c r="K10" s="61">
        <v>750000</v>
      </c>
      <c r="L10" s="62">
        <f>K10*0.25</f>
        <v>187500</v>
      </c>
      <c r="M10" s="166"/>
      <c r="N10" s="166"/>
      <c r="O10" s="62"/>
      <c r="P10" s="250">
        <f>K10*0.75</f>
        <v>562500</v>
      </c>
      <c r="Q10" s="61"/>
      <c r="R10" s="62"/>
      <c r="S10" s="87"/>
      <c r="T10" s="87"/>
      <c r="U10" s="62"/>
      <c r="V10" s="60"/>
      <c r="W10" s="61"/>
      <c r="X10" s="62"/>
      <c r="Y10" s="87"/>
      <c r="Z10" s="87"/>
      <c r="AA10" s="62"/>
      <c r="AB10" s="60"/>
    </row>
    <row r="11" spans="2:28" s="16" customFormat="1" ht="24.75" customHeight="1">
      <c r="B11" s="233"/>
      <c r="C11" s="233"/>
      <c r="D11" s="239"/>
      <c r="E11" s="236"/>
      <c r="F11" s="35" t="s">
        <v>26</v>
      </c>
      <c r="G11" s="43" t="s">
        <v>27</v>
      </c>
      <c r="H11" s="17">
        <v>2005</v>
      </c>
      <c r="I11" s="17">
        <v>2005</v>
      </c>
      <c r="J11" s="60">
        <v>2500000</v>
      </c>
      <c r="K11" s="61"/>
      <c r="L11" s="62"/>
      <c r="M11" s="87"/>
      <c r="N11" s="87"/>
      <c r="O11" s="62"/>
      <c r="P11" s="60"/>
      <c r="Q11" s="61">
        <v>2500000</v>
      </c>
      <c r="R11" s="62">
        <f aca="true" t="shared" si="1" ref="R11:R16">Q11*0.1</f>
        <v>250000</v>
      </c>
      <c r="S11" s="254">
        <f aca="true" t="shared" si="2" ref="S11:S16">Q11*0.1</f>
        <v>250000</v>
      </c>
      <c r="T11" s="254">
        <f aca="true" t="shared" si="3" ref="T11:T16">Q11*0.75</f>
        <v>1875000</v>
      </c>
      <c r="U11" s="62">
        <f aca="true" t="shared" si="4" ref="U11:U16">Q11*0.05</f>
        <v>125000</v>
      </c>
      <c r="V11" s="60"/>
      <c r="W11" s="61"/>
      <c r="X11" s="62"/>
      <c r="Y11" s="62"/>
      <c r="Z11" s="87"/>
      <c r="AA11" s="87"/>
      <c r="AB11" s="60"/>
    </row>
    <row r="12" spans="2:28" s="16" customFormat="1" ht="24.75" customHeight="1">
      <c r="B12" s="233"/>
      <c r="C12" s="233"/>
      <c r="D12" s="239"/>
      <c r="E12" s="236"/>
      <c r="F12" s="35" t="s">
        <v>28</v>
      </c>
      <c r="G12" s="43" t="s">
        <v>243</v>
      </c>
      <c r="H12" s="17">
        <v>2005</v>
      </c>
      <c r="I12" s="17">
        <v>2005</v>
      </c>
      <c r="J12" s="60">
        <v>2000000</v>
      </c>
      <c r="K12" s="61"/>
      <c r="L12" s="62"/>
      <c r="M12" s="87"/>
      <c r="N12" s="87"/>
      <c r="O12" s="62"/>
      <c r="P12" s="60"/>
      <c r="Q12" s="61">
        <v>2000000</v>
      </c>
      <c r="R12" s="62">
        <f t="shared" si="1"/>
        <v>200000</v>
      </c>
      <c r="S12" s="254">
        <f t="shared" si="2"/>
        <v>200000</v>
      </c>
      <c r="T12" s="254">
        <f t="shared" si="3"/>
        <v>1500000</v>
      </c>
      <c r="U12" s="62">
        <f t="shared" si="4"/>
        <v>100000</v>
      </c>
      <c r="V12" s="60"/>
      <c r="W12" s="61"/>
      <c r="X12" s="62"/>
      <c r="Y12" s="62"/>
      <c r="Z12" s="87"/>
      <c r="AA12" s="87"/>
      <c r="AB12" s="60"/>
    </row>
    <row r="13" spans="2:28" s="16" customFormat="1" ht="24.75" customHeight="1">
      <c r="B13" s="233"/>
      <c r="C13" s="233"/>
      <c r="D13" s="239"/>
      <c r="E13" s="279"/>
      <c r="F13" s="35" t="s">
        <v>29</v>
      </c>
      <c r="G13" s="43" t="s">
        <v>30</v>
      </c>
      <c r="H13" s="17">
        <v>2005</v>
      </c>
      <c r="I13" s="17">
        <v>2005</v>
      </c>
      <c r="J13" s="60">
        <v>1500000</v>
      </c>
      <c r="K13" s="61"/>
      <c r="L13" s="62"/>
      <c r="M13" s="62"/>
      <c r="N13" s="62"/>
      <c r="O13" s="62"/>
      <c r="P13" s="60"/>
      <c r="Q13" s="61">
        <v>1500000</v>
      </c>
      <c r="R13" s="62">
        <f t="shared" si="1"/>
        <v>150000</v>
      </c>
      <c r="S13" s="254">
        <f t="shared" si="2"/>
        <v>150000</v>
      </c>
      <c r="T13" s="254">
        <f t="shared" si="3"/>
        <v>1125000</v>
      </c>
      <c r="U13" s="62">
        <f t="shared" si="4"/>
        <v>75000</v>
      </c>
      <c r="V13" s="60"/>
      <c r="W13" s="61"/>
      <c r="X13" s="62"/>
      <c r="Y13" s="62"/>
      <c r="Z13" s="62"/>
      <c r="AA13" s="62"/>
      <c r="AB13" s="60"/>
    </row>
    <row r="14" spans="2:28" s="16" customFormat="1" ht="24.75" customHeight="1">
      <c r="B14" s="233"/>
      <c r="C14" s="233"/>
      <c r="D14" s="239"/>
      <c r="E14" s="279"/>
      <c r="F14" s="35" t="s">
        <v>31</v>
      </c>
      <c r="G14" s="43" t="s">
        <v>32</v>
      </c>
      <c r="H14" s="17">
        <v>2005</v>
      </c>
      <c r="I14" s="17">
        <v>2005</v>
      </c>
      <c r="J14" s="60">
        <v>1500000</v>
      </c>
      <c r="K14" s="61"/>
      <c r="L14" s="62"/>
      <c r="M14" s="62"/>
      <c r="N14" s="62"/>
      <c r="O14" s="62"/>
      <c r="P14" s="60"/>
      <c r="Q14" s="61">
        <v>1500000</v>
      </c>
      <c r="R14" s="62">
        <f t="shared" si="1"/>
        <v>150000</v>
      </c>
      <c r="S14" s="254">
        <f t="shared" si="2"/>
        <v>150000</v>
      </c>
      <c r="T14" s="254">
        <f t="shared" si="3"/>
        <v>1125000</v>
      </c>
      <c r="U14" s="62">
        <f t="shared" si="4"/>
        <v>75000</v>
      </c>
      <c r="V14" s="60"/>
      <c r="W14" s="61"/>
      <c r="X14" s="62"/>
      <c r="Y14" s="62"/>
      <c r="Z14" s="62"/>
      <c r="AA14" s="62"/>
      <c r="AB14" s="60"/>
    </row>
    <row r="15" spans="2:28" s="16" customFormat="1" ht="24.75" customHeight="1">
      <c r="B15" s="233"/>
      <c r="C15" s="233"/>
      <c r="D15" s="239"/>
      <c r="E15" s="279"/>
      <c r="F15" s="35" t="s">
        <v>33</v>
      </c>
      <c r="G15" s="43" t="s">
        <v>288</v>
      </c>
      <c r="H15" s="17">
        <v>2005</v>
      </c>
      <c r="I15" s="17">
        <v>2005</v>
      </c>
      <c r="J15" s="60">
        <v>1500000</v>
      </c>
      <c r="K15" s="61"/>
      <c r="L15" s="62"/>
      <c r="M15" s="62"/>
      <c r="N15" s="62"/>
      <c r="O15" s="62"/>
      <c r="P15" s="60"/>
      <c r="Q15" s="61">
        <v>1500000</v>
      </c>
      <c r="R15" s="62">
        <f t="shared" si="1"/>
        <v>150000</v>
      </c>
      <c r="S15" s="254">
        <f t="shared" si="2"/>
        <v>150000</v>
      </c>
      <c r="T15" s="254">
        <f t="shared" si="3"/>
        <v>1125000</v>
      </c>
      <c r="U15" s="62">
        <f t="shared" si="4"/>
        <v>75000</v>
      </c>
      <c r="V15" s="60"/>
      <c r="W15" s="61"/>
      <c r="X15" s="62"/>
      <c r="Y15" s="62"/>
      <c r="Z15" s="62"/>
      <c r="AA15" s="62"/>
      <c r="AB15" s="60"/>
    </row>
    <row r="16" spans="2:28" s="16" customFormat="1" ht="24.75" customHeight="1">
      <c r="B16" s="233"/>
      <c r="C16" s="233"/>
      <c r="D16" s="239"/>
      <c r="E16" s="279"/>
      <c r="F16" s="35" t="s">
        <v>34</v>
      </c>
      <c r="G16" s="43" t="s">
        <v>35</v>
      </c>
      <c r="H16" s="17">
        <v>2005</v>
      </c>
      <c r="I16" s="17">
        <v>2005</v>
      </c>
      <c r="J16" s="60">
        <v>1500000</v>
      </c>
      <c r="K16" s="61"/>
      <c r="L16" s="62"/>
      <c r="M16" s="87"/>
      <c r="N16" s="87"/>
      <c r="O16" s="62"/>
      <c r="P16" s="60"/>
      <c r="Q16" s="61">
        <v>1500000</v>
      </c>
      <c r="R16" s="62">
        <f t="shared" si="1"/>
        <v>150000</v>
      </c>
      <c r="S16" s="254">
        <f t="shared" si="2"/>
        <v>150000</v>
      </c>
      <c r="T16" s="254">
        <f t="shared" si="3"/>
        <v>1125000</v>
      </c>
      <c r="U16" s="62">
        <f t="shared" si="4"/>
        <v>75000</v>
      </c>
      <c r="V16" s="60"/>
      <c r="W16" s="61"/>
      <c r="X16" s="62"/>
      <c r="Y16" s="87"/>
      <c r="Z16" s="87"/>
      <c r="AA16" s="87"/>
      <c r="AB16" s="60"/>
    </row>
    <row r="17" spans="2:28" s="16" customFormat="1" ht="24.75" customHeight="1">
      <c r="B17" s="233"/>
      <c r="C17" s="233"/>
      <c r="D17" s="239"/>
      <c r="E17" s="279"/>
      <c r="F17" s="35" t="s">
        <v>36</v>
      </c>
      <c r="G17" s="43" t="s">
        <v>37</v>
      </c>
      <c r="H17" s="17">
        <v>2006</v>
      </c>
      <c r="I17" s="17">
        <v>2006</v>
      </c>
      <c r="J17" s="60">
        <v>1450000</v>
      </c>
      <c r="K17" s="61"/>
      <c r="L17" s="62"/>
      <c r="M17" s="87"/>
      <c r="N17" s="87"/>
      <c r="O17" s="62"/>
      <c r="P17" s="60"/>
      <c r="Q17" s="61"/>
      <c r="R17" s="62"/>
      <c r="S17" s="87"/>
      <c r="T17" s="87"/>
      <c r="U17" s="62"/>
      <c r="V17" s="60"/>
      <c r="W17" s="61">
        <v>1450000</v>
      </c>
      <c r="X17" s="62">
        <f>W17*0.1</f>
        <v>145000</v>
      </c>
      <c r="Y17" s="254">
        <f>W17*0.1</f>
        <v>145000</v>
      </c>
      <c r="Z17" s="254">
        <f>W17*0.75</f>
        <v>1087500</v>
      </c>
      <c r="AA17" s="62">
        <f>W17*0.05</f>
        <v>72500</v>
      </c>
      <c r="AB17" s="60"/>
    </row>
    <row r="18" spans="2:28" s="16" customFormat="1" ht="24.75" customHeight="1">
      <c r="B18" s="233"/>
      <c r="C18" s="233"/>
      <c r="D18" s="239"/>
      <c r="E18" s="279"/>
      <c r="F18" s="35" t="s">
        <v>38</v>
      </c>
      <c r="G18" s="43" t="s">
        <v>39</v>
      </c>
      <c r="H18" s="17">
        <v>2006</v>
      </c>
      <c r="I18" s="17">
        <v>2006</v>
      </c>
      <c r="J18" s="60">
        <v>2500000</v>
      </c>
      <c r="K18" s="61"/>
      <c r="L18" s="62"/>
      <c r="M18" s="62"/>
      <c r="N18" s="62"/>
      <c r="O18" s="62"/>
      <c r="P18" s="60"/>
      <c r="Q18" s="61"/>
      <c r="R18" s="62"/>
      <c r="S18" s="87"/>
      <c r="T18" s="87"/>
      <c r="U18" s="62"/>
      <c r="V18" s="60"/>
      <c r="W18" s="61">
        <v>2500000</v>
      </c>
      <c r="X18" s="62">
        <f>W18*0.1</f>
        <v>250000</v>
      </c>
      <c r="Y18" s="254">
        <f>W18*0.1</f>
        <v>250000</v>
      </c>
      <c r="Z18" s="254">
        <f>W18*0.75</f>
        <v>1875000</v>
      </c>
      <c r="AA18" s="62">
        <f>W18*0.05</f>
        <v>125000</v>
      </c>
      <c r="AB18" s="60"/>
    </row>
    <row r="19" spans="2:28" s="16" customFormat="1" ht="24.75" customHeight="1">
      <c r="B19" s="233"/>
      <c r="C19" s="233"/>
      <c r="D19" s="239"/>
      <c r="E19" s="279"/>
      <c r="F19" s="35" t="s">
        <v>247</v>
      </c>
      <c r="G19" s="43" t="s">
        <v>11</v>
      </c>
      <c r="H19" s="18">
        <v>2006</v>
      </c>
      <c r="I19" s="18">
        <v>2006</v>
      </c>
      <c r="J19" s="244">
        <v>2000000</v>
      </c>
      <c r="K19" s="245"/>
      <c r="L19" s="246"/>
      <c r="M19" s="246"/>
      <c r="N19" s="246"/>
      <c r="O19" s="246"/>
      <c r="P19" s="244"/>
      <c r="Q19" s="245"/>
      <c r="R19" s="246"/>
      <c r="S19" s="247"/>
      <c r="T19" s="247"/>
      <c r="U19" s="246"/>
      <c r="V19" s="244"/>
      <c r="W19" s="245">
        <v>2000000</v>
      </c>
      <c r="X19" s="246">
        <v>200000</v>
      </c>
      <c r="Y19" s="407">
        <v>200000</v>
      </c>
      <c r="Z19" s="407">
        <v>1500000</v>
      </c>
      <c r="AA19" s="246">
        <v>100000</v>
      </c>
      <c r="AB19" s="244"/>
    </row>
    <row r="20" spans="2:28" s="16" customFormat="1" ht="24.75" customHeight="1" thickBot="1">
      <c r="B20" s="233"/>
      <c r="C20" s="233"/>
      <c r="D20" s="239"/>
      <c r="E20" s="279"/>
      <c r="F20" s="294" t="s">
        <v>174</v>
      </c>
      <c r="G20" s="248" t="s">
        <v>248</v>
      </c>
      <c r="H20" s="34">
        <v>2006</v>
      </c>
      <c r="I20" s="34">
        <v>2006</v>
      </c>
      <c r="J20" s="81">
        <v>1600000</v>
      </c>
      <c r="K20" s="82"/>
      <c r="L20" s="63"/>
      <c r="M20" s="63"/>
      <c r="N20" s="63"/>
      <c r="O20" s="63"/>
      <c r="P20" s="81"/>
      <c r="Q20" s="82"/>
      <c r="R20" s="63"/>
      <c r="S20" s="88"/>
      <c r="T20" s="88"/>
      <c r="U20" s="63"/>
      <c r="V20" s="81"/>
      <c r="W20" s="82">
        <v>1600000</v>
      </c>
      <c r="X20" s="63">
        <f>W20*0.1</f>
        <v>160000</v>
      </c>
      <c r="Y20" s="263">
        <f>W20*0.1</f>
        <v>160000</v>
      </c>
      <c r="Z20" s="263">
        <f>W20*0.75</f>
        <v>1200000</v>
      </c>
      <c r="AA20" s="63">
        <f>W20*0.05</f>
        <v>80000</v>
      </c>
      <c r="AB20" s="81"/>
    </row>
    <row r="21" spans="2:28" s="16" customFormat="1" ht="24.75" customHeight="1" thickTop="1">
      <c r="B21" s="233"/>
      <c r="C21" s="233"/>
      <c r="D21" s="239"/>
      <c r="E21" s="236"/>
      <c r="F21" s="288"/>
      <c r="G21" s="289" t="s">
        <v>277</v>
      </c>
      <c r="H21" s="288"/>
      <c r="I21" s="288"/>
      <c r="J21" s="290"/>
      <c r="K21" s="290"/>
      <c r="L21" s="290"/>
      <c r="M21" s="290"/>
      <c r="N21" s="290"/>
      <c r="O21" s="290"/>
      <c r="P21" s="290"/>
      <c r="Q21" s="290"/>
      <c r="R21" s="290"/>
      <c r="S21" s="291"/>
      <c r="T21" s="291"/>
      <c r="U21" s="290"/>
      <c r="V21" s="290"/>
      <c r="W21" s="290"/>
      <c r="X21" s="290"/>
      <c r="Y21" s="292"/>
      <c r="Z21" s="293"/>
      <c r="AA21" s="290"/>
      <c r="AB21" s="290"/>
    </row>
    <row r="22" spans="2:28" s="16" customFormat="1" ht="24.75" customHeight="1">
      <c r="B22" s="233"/>
      <c r="C22" s="233"/>
      <c r="D22" s="239"/>
      <c r="E22" s="236"/>
      <c r="F22" s="288"/>
      <c r="G22" s="345" t="s">
        <v>278</v>
      </c>
      <c r="H22" s="288"/>
      <c r="I22" s="288"/>
      <c r="J22" s="290"/>
      <c r="K22" s="290"/>
      <c r="L22" s="290"/>
      <c r="M22" s="290"/>
      <c r="N22" s="290"/>
      <c r="O22" s="290"/>
      <c r="P22" s="290"/>
      <c r="Q22" s="290"/>
      <c r="R22" s="290"/>
      <c r="S22" s="291"/>
      <c r="T22" s="291"/>
      <c r="U22" s="290"/>
      <c r="V22" s="290"/>
      <c r="W22" s="290"/>
      <c r="X22" s="290"/>
      <c r="Y22" s="292"/>
      <c r="Z22" s="293"/>
      <c r="AA22" s="290"/>
      <c r="AB22" s="290"/>
    </row>
    <row r="23" spans="2:28" s="16" customFormat="1" ht="24.75" customHeight="1">
      <c r="B23" s="233"/>
      <c r="C23" s="233"/>
      <c r="D23" s="239"/>
      <c r="E23" s="236"/>
      <c r="F23" s="288"/>
      <c r="G23" s="346" t="s">
        <v>279</v>
      </c>
      <c r="H23" s="288"/>
      <c r="I23" s="288"/>
      <c r="J23" s="290"/>
      <c r="K23" s="290"/>
      <c r="L23" s="290"/>
      <c r="M23" s="290"/>
      <c r="N23" s="290"/>
      <c r="O23" s="290"/>
      <c r="P23" s="290"/>
      <c r="Q23" s="290"/>
      <c r="R23" s="290"/>
      <c r="S23" s="291"/>
      <c r="T23" s="291"/>
      <c r="U23" s="290"/>
      <c r="V23" s="290"/>
      <c r="W23" s="290"/>
      <c r="X23" s="290"/>
      <c r="Y23" s="292"/>
      <c r="Z23" s="293"/>
      <c r="AA23" s="290"/>
      <c r="AB23" s="419"/>
    </row>
    <row r="24" spans="2:28" s="16" customFormat="1" ht="24.75" customHeight="1">
      <c r="B24" s="233"/>
      <c r="C24" s="233"/>
      <c r="D24" s="239"/>
      <c r="E24" s="236"/>
      <c r="F24" s="288"/>
      <c r="G24" s="344"/>
      <c r="H24" s="288"/>
      <c r="I24" s="288"/>
      <c r="J24" s="290"/>
      <c r="K24" s="290"/>
      <c r="L24" s="290"/>
      <c r="M24" s="290"/>
      <c r="N24" s="290"/>
      <c r="O24" s="290"/>
      <c r="P24" s="290"/>
      <c r="Q24" s="290"/>
      <c r="R24" s="290"/>
      <c r="S24" s="291"/>
      <c r="T24" s="291"/>
      <c r="U24" s="290"/>
      <c r="V24" s="290"/>
      <c r="W24" s="290"/>
      <c r="X24" s="290"/>
      <c r="Y24" s="292"/>
      <c r="Z24" s="293"/>
      <c r="AA24" s="290"/>
      <c r="AB24" s="290"/>
    </row>
    <row r="25" spans="2:28" s="16" customFormat="1" ht="24.75" customHeight="1" thickBot="1">
      <c r="B25" s="233"/>
      <c r="C25" s="233"/>
      <c r="D25" s="239"/>
      <c r="E25" s="236"/>
      <c r="F25" s="309" t="s">
        <v>271</v>
      </c>
      <c r="G25" s="283"/>
      <c r="H25" s="282"/>
      <c r="I25" s="282"/>
      <c r="J25" s="284"/>
      <c r="K25" s="284"/>
      <c r="L25" s="284"/>
      <c r="M25" s="284"/>
      <c r="N25" s="284"/>
      <c r="O25" s="284"/>
      <c r="P25" s="284"/>
      <c r="Q25" s="284"/>
      <c r="R25" s="284"/>
      <c r="S25" s="285"/>
      <c r="T25" s="285"/>
      <c r="U25" s="284"/>
      <c r="V25" s="284"/>
      <c r="W25" s="284"/>
      <c r="X25" s="284"/>
      <c r="Y25" s="286"/>
      <c r="Z25" s="287"/>
      <c r="AA25" s="284"/>
      <c r="AB25" s="284"/>
    </row>
    <row r="26" spans="6:28" ht="19.5" customHeight="1" thickTop="1">
      <c r="F26" s="438" t="s">
        <v>18</v>
      </c>
      <c r="G26" s="439" t="s">
        <v>8</v>
      </c>
      <c r="H26" s="441" t="s">
        <v>19</v>
      </c>
      <c r="I26" s="441"/>
      <c r="J26" s="443" t="s">
        <v>212</v>
      </c>
      <c r="K26" s="428" t="s">
        <v>194</v>
      </c>
      <c r="L26" s="429"/>
      <c r="M26" s="429"/>
      <c r="N26" s="429"/>
      <c r="O26" s="429"/>
      <c r="P26" s="430"/>
      <c r="Q26" s="431" t="s">
        <v>195</v>
      </c>
      <c r="R26" s="429"/>
      <c r="S26" s="429"/>
      <c r="T26" s="429"/>
      <c r="U26" s="429"/>
      <c r="V26" s="432"/>
      <c r="W26" s="428" t="s">
        <v>196</v>
      </c>
      <c r="X26" s="429"/>
      <c r="Y26" s="429"/>
      <c r="Z26" s="429"/>
      <c r="AA26" s="429"/>
      <c r="AB26" s="430"/>
    </row>
    <row r="27" spans="6:28" ht="12">
      <c r="F27" s="433"/>
      <c r="G27" s="440"/>
      <c r="H27" s="442"/>
      <c r="I27" s="442"/>
      <c r="J27" s="437"/>
      <c r="K27" s="433" t="s">
        <v>0</v>
      </c>
      <c r="L27" s="434" t="s">
        <v>7</v>
      </c>
      <c r="M27" s="434"/>
      <c r="N27" s="434"/>
      <c r="O27" s="434"/>
      <c r="P27" s="435"/>
      <c r="Q27" s="436" t="s">
        <v>0</v>
      </c>
      <c r="R27" s="434" t="s">
        <v>7</v>
      </c>
      <c r="S27" s="434"/>
      <c r="T27" s="434"/>
      <c r="U27" s="434"/>
      <c r="V27" s="437"/>
      <c r="W27" s="433" t="s">
        <v>0</v>
      </c>
      <c r="X27" s="434" t="s">
        <v>7</v>
      </c>
      <c r="Y27" s="434"/>
      <c r="Z27" s="434"/>
      <c r="AA27" s="434"/>
      <c r="AB27" s="435"/>
    </row>
    <row r="28" spans="6:28" ht="24">
      <c r="F28" s="433"/>
      <c r="G28" s="440"/>
      <c r="H28" s="2" t="s">
        <v>210</v>
      </c>
      <c r="I28" s="2" t="s">
        <v>211</v>
      </c>
      <c r="J28" s="437"/>
      <c r="K28" s="433"/>
      <c r="L28" s="2" t="s">
        <v>2</v>
      </c>
      <c r="M28" s="2" t="s">
        <v>3</v>
      </c>
      <c r="N28" s="2" t="s">
        <v>192</v>
      </c>
      <c r="O28" s="2" t="s">
        <v>4</v>
      </c>
      <c r="P28" s="3" t="s">
        <v>6</v>
      </c>
      <c r="Q28" s="436"/>
      <c r="R28" s="2" t="s">
        <v>2</v>
      </c>
      <c r="S28" s="2" t="s">
        <v>3</v>
      </c>
      <c r="T28" s="2" t="s">
        <v>192</v>
      </c>
      <c r="U28" s="2" t="s">
        <v>4</v>
      </c>
      <c r="V28" s="5" t="s">
        <v>6</v>
      </c>
      <c r="W28" s="433"/>
      <c r="X28" s="2" t="s">
        <v>2</v>
      </c>
      <c r="Y28" s="2" t="s">
        <v>3</v>
      </c>
      <c r="Z28" s="2" t="s">
        <v>192</v>
      </c>
      <c r="AA28" s="2" t="s">
        <v>4</v>
      </c>
      <c r="AB28" s="3" t="s">
        <v>6</v>
      </c>
    </row>
    <row r="29" spans="6:28" ht="12.75" thickBot="1">
      <c r="F29" s="96">
        <v>1</v>
      </c>
      <c r="G29" s="34">
        <v>2</v>
      </c>
      <c r="H29" s="4">
        <v>3</v>
      </c>
      <c r="I29" s="4">
        <v>4</v>
      </c>
      <c r="J29" s="280">
        <v>5</v>
      </c>
      <c r="K29" s="96">
        <v>6</v>
      </c>
      <c r="L29" s="4">
        <v>7</v>
      </c>
      <c r="M29" s="4">
        <v>8</v>
      </c>
      <c r="N29" s="4">
        <v>9</v>
      </c>
      <c r="O29" s="4">
        <v>10</v>
      </c>
      <c r="P29" s="281">
        <v>11</v>
      </c>
      <c r="Q29" s="4">
        <v>12</v>
      </c>
      <c r="R29" s="4">
        <v>13</v>
      </c>
      <c r="S29" s="4">
        <v>14</v>
      </c>
      <c r="T29" s="4">
        <v>15</v>
      </c>
      <c r="U29" s="4">
        <v>16</v>
      </c>
      <c r="V29" s="281">
        <v>17</v>
      </c>
      <c r="W29" s="4">
        <v>18</v>
      </c>
      <c r="X29" s="4">
        <v>19</v>
      </c>
      <c r="Y29" s="4">
        <v>20</v>
      </c>
      <c r="Z29" s="4">
        <v>21</v>
      </c>
      <c r="AA29" s="4">
        <v>22</v>
      </c>
      <c r="AB29" s="281">
        <v>23</v>
      </c>
    </row>
    <row r="30" spans="2:28" s="13" customFormat="1" ht="24.75" customHeight="1" thickBot="1" thickTop="1">
      <c r="B30" s="231"/>
      <c r="C30" s="231"/>
      <c r="D30" s="232"/>
      <c r="E30" s="235"/>
      <c r="F30" s="454" t="s">
        <v>227</v>
      </c>
      <c r="G30" s="455"/>
      <c r="H30" s="455"/>
      <c r="I30" s="455"/>
      <c r="J30" s="271">
        <f aca="true" t="shared" si="5" ref="J30:AB30">SUM(J31:J61)</f>
        <v>7764000</v>
      </c>
      <c r="K30" s="272">
        <f t="shared" si="5"/>
        <v>5928000</v>
      </c>
      <c r="L30" s="273">
        <f t="shared" si="5"/>
        <v>2638500</v>
      </c>
      <c r="M30" s="273">
        <f t="shared" si="5"/>
        <v>0</v>
      </c>
      <c r="N30" s="273">
        <f t="shared" si="5"/>
        <v>0</v>
      </c>
      <c r="O30" s="273">
        <f t="shared" si="5"/>
        <v>0</v>
      </c>
      <c r="P30" s="271">
        <f t="shared" si="5"/>
        <v>3289500</v>
      </c>
      <c r="Q30" s="272">
        <f t="shared" si="5"/>
        <v>886000</v>
      </c>
      <c r="R30" s="273">
        <f t="shared" si="5"/>
        <v>301750</v>
      </c>
      <c r="S30" s="273">
        <f t="shared" si="5"/>
        <v>66000</v>
      </c>
      <c r="T30" s="273">
        <f t="shared" si="5"/>
        <v>495000</v>
      </c>
      <c r="U30" s="273">
        <f t="shared" si="5"/>
        <v>0</v>
      </c>
      <c r="V30" s="271">
        <f t="shared" si="5"/>
        <v>23250</v>
      </c>
      <c r="W30" s="272">
        <f t="shared" si="5"/>
        <v>950000</v>
      </c>
      <c r="X30" s="273">
        <f t="shared" si="5"/>
        <v>123750</v>
      </c>
      <c r="Y30" s="273">
        <f t="shared" si="5"/>
        <v>95000</v>
      </c>
      <c r="Z30" s="273">
        <f t="shared" si="5"/>
        <v>712500</v>
      </c>
      <c r="AA30" s="273">
        <f t="shared" si="5"/>
        <v>0</v>
      </c>
      <c r="AB30" s="271">
        <f t="shared" si="5"/>
        <v>18750</v>
      </c>
    </row>
    <row r="31" spans="2:28" s="12" customFormat="1" ht="24.75" customHeight="1" thickTop="1">
      <c r="B31" s="98"/>
      <c r="C31" s="98"/>
      <c r="D31" s="98"/>
      <c r="E31" s="240"/>
      <c r="F31" s="45" t="s">
        <v>52</v>
      </c>
      <c r="G31" s="50" t="s">
        <v>215</v>
      </c>
      <c r="H31" s="33">
        <v>2004</v>
      </c>
      <c r="I31" s="33">
        <v>2004</v>
      </c>
      <c r="J31" s="64">
        <v>3000000</v>
      </c>
      <c r="K31" s="65">
        <v>3000000</v>
      </c>
      <c r="L31" s="66">
        <f>K31*0.4</f>
        <v>1200000</v>
      </c>
      <c r="M31" s="168"/>
      <c r="N31" s="168"/>
      <c r="O31" s="169"/>
      <c r="P31" s="252">
        <f>K31*0.6</f>
        <v>1800000</v>
      </c>
      <c r="Q31" s="67"/>
      <c r="R31" s="68"/>
      <c r="S31" s="68"/>
      <c r="T31" s="68"/>
      <c r="U31" s="68"/>
      <c r="V31" s="69"/>
      <c r="W31" s="67"/>
      <c r="X31" s="68"/>
      <c r="Y31" s="68"/>
      <c r="Z31" s="68"/>
      <c r="AA31" s="68"/>
      <c r="AB31" s="69"/>
    </row>
    <row r="32" spans="2:28" s="16" customFormat="1" ht="24.75" customHeight="1">
      <c r="B32" s="98"/>
      <c r="C32" s="98"/>
      <c r="D32" s="98"/>
      <c r="E32" s="240"/>
      <c r="F32" s="46" t="s">
        <v>185</v>
      </c>
      <c r="G32" s="47" t="s">
        <v>249</v>
      </c>
      <c r="H32" s="17">
        <v>2004</v>
      </c>
      <c r="I32" s="17">
        <v>2004</v>
      </c>
      <c r="J32" s="60">
        <v>1216000</v>
      </c>
      <c r="K32" s="61">
        <v>1216000</v>
      </c>
      <c r="L32" s="62">
        <f>K32*0.25</f>
        <v>304000</v>
      </c>
      <c r="M32" s="166"/>
      <c r="N32" s="170"/>
      <c r="O32" s="171"/>
      <c r="P32" s="253">
        <v>912000</v>
      </c>
      <c r="Q32" s="71"/>
      <c r="R32" s="62"/>
      <c r="S32" s="87"/>
      <c r="T32" s="87"/>
      <c r="U32" s="62"/>
      <c r="V32" s="60"/>
      <c r="W32" s="61"/>
      <c r="X32" s="62"/>
      <c r="Y32" s="87"/>
      <c r="Z32" s="87"/>
      <c r="AA32" s="62"/>
      <c r="AB32" s="60"/>
    </row>
    <row r="33" spans="2:28" s="16" customFormat="1" ht="24.75" customHeight="1">
      <c r="B33" s="98"/>
      <c r="C33" s="98"/>
      <c r="D33" s="98"/>
      <c r="E33" s="240"/>
      <c r="F33" s="46" t="s">
        <v>53</v>
      </c>
      <c r="G33" s="47" t="s">
        <v>54</v>
      </c>
      <c r="H33" s="17">
        <v>2004</v>
      </c>
      <c r="I33" s="17">
        <v>2004</v>
      </c>
      <c r="J33" s="60">
        <v>550000</v>
      </c>
      <c r="K33" s="61">
        <v>550000</v>
      </c>
      <c r="L33" s="62">
        <f>K33*0.25</f>
        <v>137500</v>
      </c>
      <c r="M33" s="166"/>
      <c r="N33" s="166"/>
      <c r="O33" s="62"/>
      <c r="P33" s="250">
        <f>L33+275000</f>
        <v>412500</v>
      </c>
      <c r="Q33" s="61"/>
      <c r="R33" s="62"/>
      <c r="S33" s="87"/>
      <c r="T33" s="87"/>
      <c r="U33" s="62"/>
      <c r="V33" s="60"/>
      <c r="W33" s="61"/>
      <c r="X33" s="62"/>
      <c r="Y33" s="87"/>
      <c r="Z33" s="87"/>
      <c r="AA33" s="62"/>
      <c r="AB33" s="60"/>
    </row>
    <row r="34" spans="2:28" s="16" customFormat="1" ht="24.75" customHeight="1">
      <c r="B34" s="98"/>
      <c r="C34" s="98"/>
      <c r="D34" s="98"/>
      <c r="E34" s="240"/>
      <c r="F34" s="46" t="s">
        <v>55</v>
      </c>
      <c r="G34" s="97" t="s">
        <v>216</v>
      </c>
      <c r="H34" s="17">
        <v>2004</v>
      </c>
      <c r="I34" s="17">
        <v>2004</v>
      </c>
      <c r="J34" s="60">
        <v>220000</v>
      </c>
      <c r="K34" s="61">
        <v>220000</v>
      </c>
      <c r="L34" s="62">
        <f>K34*0.25</f>
        <v>55000</v>
      </c>
      <c r="M34" s="166"/>
      <c r="N34" s="166"/>
      <c r="O34" s="62"/>
      <c r="P34" s="250">
        <f>K34*0.75</f>
        <v>165000</v>
      </c>
      <c r="Q34" s="61"/>
      <c r="R34" s="62"/>
      <c r="S34" s="87"/>
      <c r="T34" s="87"/>
      <c r="U34" s="62"/>
      <c r="V34" s="60"/>
      <c r="W34" s="61"/>
      <c r="X34" s="62"/>
      <c r="Y34" s="87"/>
      <c r="Z34" s="87"/>
      <c r="AA34" s="62"/>
      <c r="AB34" s="60"/>
    </row>
    <row r="35" spans="2:28" s="16" customFormat="1" ht="24.75" customHeight="1">
      <c r="B35" s="98"/>
      <c r="C35" s="98"/>
      <c r="D35" s="98"/>
      <c r="E35" s="240"/>
      <c r="F35" s="46" t="s">
        <v>56</v>
      </c>
      <c r="G35" s="47" t="s">
        <v>57</v>
      </c>
      <c r="H35" s="17">
        <v>2004</v>
      </c>
      <c r="I35" s="17">
        <v>2004</v>
      </c>
      <c r="J35" s="60">
        <v>400000</v>
      </c>
      <c r="K35" s="61">
        <v>400000</v>
      </c>
      <c r="L35" s="62">
        <f>K35</f>
        <v>400000</v>
      </c>
      <c r="M35" s="166"/>
      <c r="N35" s="166"/>
      <c r="O35" s="172"/>
      <c r="P35" s="173"/>
      <c r="Q35" s="61"/>
      <c r="R35" s="62"/>
      <c r="S35" s="87"/>
      <c r="T35" s="87"/>
      <c r="U35" s="62"/>
      <c r="V35" s="60"/>
      <c r="W35" s="61"/>
      <c r="X35" s="62"/>
      <c r="Y35" s="87"/>
      <c r="Z35" s="87"/>
      <c r="AA35" s="62"/>
      <c r="AB35" s="60"/>
    </row>
    <row r="36" spans="2:28" s="104" customFormat="1" ht="24.75" customHeight="1">
      <c r="B36" s="98"/>
      <c r="C36" s="98"/>
      <c r="D36" s="98"/>
      <c r="E36" s="240"/>
      <c r="F36" s="48" t="s">
        <v>58</v>
      </c>
      <c r="G36" s="43" t="s">
        <v>250</v>
      </c>
      <c r="H36" s="29">
        <v>2004</v>
      </c>
      <c r="I36" s="29">
        <v>2004</v>
      </c>
      <c r="J36" s="72">
        <v>320000</v>
      </c>
      <c r="K36" s="73">
        <v>320000</v>
      </c>
      <c r="L36" s="78">
        <f>K36</f>
        <v>320000</v>
      </c>
      <c r="M36" s="174"/>
      <c r="N36" s="174"/>
      <c r="O36" s="175"/>
      <c r="P36" s="176"/>
      <c r="Q36" s="73"/>
      <c r="R36" s="78"/>
      <c r="S36" s="90"/>
      <c r="T36" s="90"/>
      <c r="U36" s="78"/>
      <c r="V36" s="72"/>
      <c r="W36" s="73"/>
      <c r="X36" s="78"/>
      <c r="Y36" s="90"/>
      <c r="Z36" s="90"/>
      <c r="AA36" s="78"/>
      <c r="AB36" s="72"/>
    </row>
    <row r="37" spans="2:28" s="16" customFormat="1" ht="24.75" customHeight="1">
      <c r="B37" s="98"/>
      <c r="C37" s="98"/>
      <c r="D37" s="98"/>
      <c r="E37" s="240"/>
      <c r="F37" s="46" t="s">
        <v>59</v>
      </c>
      <c r="G37" s="97" t="s">
        <v>217</v>
      </c>
      <c r="H37" s="17">
        <v>2004</v>
      </c>
      <c r="I37" s="17">
        <v>2004</v>
      </c>
      <c r="J37" s="60">
        <v>50000</v>
      </c>
      <c r="K37" s="61">
        <v>50000</v>
      </c>
      <c r="L37" s="62">
        <f>K37</f>
        <v>50000</v>
      </c>
      <c r="M37" s="166"/>
      <c r="N37" s="166"/>
      <c r="O37" s="172"/>
      <c r="P37" s="173"/>
      <c r="Q37" s="61"/>
      <c r="R37" s="62"/>
      <c r="S37" s="87"/>
      <c r="T37" s="87"/>
      <c r="U37" s="62"/>
      <c r="V37" s="60"/>
      <c r="W37" s="61"/>
      <c r="X37" s="62"/>
      <c r="Y37" s="62"/>
      <c r="Z37" s="62"/>
      <c r="AA37" s="62"/>
      <c r="AB37" s="60"/>
    </row>
    <row r="38" spans="2:28" s="16" customFormat="1" ht="24.75" customHeight="1">
      <c r="B38" s="98"/>
      <c r="C38" s="98"/>
      <c r="D38" s="98"/>
      <c r="E38" s="240"/>
      <c r="F38" s="46" t="s">
        <v>60</v>
      </c>
      <c r="G38" s="47" t="s">
        <v>61</v>
      </c>
      <c r="H38" s="17">
        <v>2004</v>
      </c>
      <c r="I38" s="17">
        <v>2004</v>
      </c>
      <c r="J38" s="60">
        <v>40000</v>
      </c>
      <c r="K38" s="61">
        <v>40000</v>
      </c>
      <c r="L38" s="62">
        <f>K38</f>
        <v>40000</v>
      </c>
      <c r="M38" s="166"/>
      <c r="N38" s="166"/>
      <c r="O38" s="172"/>
      <c r="P38" s="173"/>
      <c r="Q38" s="61"/>
      <c r="R38" s="62"/>
      <c r="S38" s="87"/>
      <c r="T38" s="87"/>
      <c r="U38" s="89"/>
      <c r="V38" s="60"/>
      <c r="W38" s="61"/>
      <c r="X38" s="62"/>
      <c r="Y38" s="62"/>
      <c r="Z38" s="62"/>
      <c r="AA38" s="62"/>
      <c r="AB38" s="60"/>
    </row>
    <row r="39" spans="2:28" s="16" customFormat="1" ht="24.75" customHeight="1">
      <c r="B39" s="98"/>
      <c r="C39" s="98"/>
      <c r="D39" s="98"/>
      <c r="E39" s="240"/>
      <c r="F39" s="46" t="s">
        <v>62</v>
      </c>
      <c r="G39" s="47" t="s">
        <v>63</v>
      </c>
      <c r="H39" s="17">
        <v>2004</v>
      </c>
      <c r="I39" s="17">
        <v>2004</v>
      </c>
      <c r="J39" s="60">
        <v>20000</v>
      </c>
      <c r="K39" s="61">
        <v>20000</v>
      </c>
      <c r="L39" s="62">
        <f>K39</f>
        <v>20000</v>
      </c>
      <c r="M39" s="172"/>
      <c r="N39" s="172"/>
      <c r="O39" s="172"/>
      <c r="P39" s="173"/>
      <c r="Q39" s="61"/>
      <c r="R39" s="62"/>
      <c r="S39" s="87"/>
      <c r="T39" s="87"/>
      <c r="U39" s="62"/>
      <c r="V39" s="60"/>
      <c r="W39" s="61"/>
      <c r="X39" s="62"/>
      <c r="Y39" s="62"/>
      <c r="Z39" s="62"/>
      <c r="AA39" s="62"/>
      <c r="AB39" s="60"/>
    </row>
    <row r="40" spans="2:28" s="16" customFormat="1" ht="24.75" customHeight="1">
      <c r="B40" s="98"/>
      <c r="C40" s="98"/>
      <c r="D40" s="98"/>
      <c r="E40" s="240"/>
      <c r="F40" s="46" t="s">
        <v>64</v>
      </c>
      <c r="G40" s="47" t="s">
        <v>13</v>
      </c>
      <c r="H40" s="17">
        <v>2004</v>
      </c>
      <c r="I40" s="17">
        <v>2004</v>
      </c>
      <c r="J40" s="60">
        <v>15000</v>
      </c>
      <c r="K40" s="61">
        <v>15000</v>
      </c>
      <c r="L40" s="62">
        <v>15000</v>
      </c>
      <c r="M40" s="172"/>
      <c r="N40" s="172"/>
      <c r="O40" s="172"/>
      <c r="P40" s="173"/>
      <c r="Q40" s="61"/>
      <c r="R40" s="62"/>
      <c r="S40" s="87"/>
      <c r="T40" s="87"/>
      <c r="U40" s="62"/>
      <c r="V40" s="60"/>
      <c r="W40" s="61"/>
      <c r="X40" s="62"/>
      <c r="Y40" s="62"/>
      <c r="Z40" s="62"/>
      <c r="AA40" s="62"/>
      <c r="AB40" s="60"/>
    </row>
    <row r="41" spans="2:28" s="16" customFormat="1" ht="24.75" customHeight="1">
      <c r="B41" s="98"/>
      <c r="C41" s="98"/>
      <c r="D41" s="98"/>
      <c r="E41" s="240"/>
      <c r="F41" s="46" t="s">
        <v>65</v>
      </c>
      <c r="G41" s="47" t="s">
        <v>66</v>
      </c>
      <c r="H41" s="17">
        <v>2004</v>
      </c>
      <c r="I41" s="17">
        <v>2004</v>
      </c>
      <c r="J41" s="60">
        <v>15000</v>
      </c>
      <c r="K41" s="61">
        <v>15000</v>
      </c>
      <c r="L41" s="62">
        <v>15000</v>
      </c>
      <c r="M41" s="172"/>
      <c r="N41" s="172"/>
      <c r="O41" s="172"/>
      <c r="P41" s="173"/>
      <c r="Q41" s="61"/>
      <c r="R41" s="62"/>
      <c r="S41" s="87"/>
      <c r="T41" s="87"/>
      <c r="U41" s="62"/>
      <c r="V41" s="60"/>
      <c r="W41" s="61"/>
      <c r="X41" s="62"/>
      <c r="Y41" s="62"/>
      <c r="Z41" s="62"/>
      <c r="AA41" s="62"/>
      <c r="AB41" s="60"/>
    </row>
    <row r="42" spans="2:28" s="16" customFormat="1" ht="24.75" customHeight="1">
      <c r="B42" s="98"/>
      <c r="C42" s="98"/>
      <c r="D42" s="98"/>
      <c r="E42" s="240"/>
      <c r="F42" s="46" t="s">
        <v>67</v>
      </c>
      <c r="G42" s="97" t="s">
        <v>289</v>
      </c>
      <c r="H42" s="17">
        <v>2004</v>
      </c>
      <c r="I42" s="17">
        <v>2004</v>
      </c>
      <c r="J42" s="60">
        <v>12000</v>
      </c>
      <c r="K42" s="61">
        <v>12000</v>
      </c>
      <c r="L42" s="62">
        <v>12000</v>
      </c>
      <c r="M42" s="172"/>
      <c r="N42" s="172"/>
      <c r="O42" s="172"/>
      <c r="P42" s="173"/>
      <c r="Q42" s="61"/>
      <c r="R42" s="62"/>
      <c r="S42" s="87"/>
      <c r="T42" s="87"/>
      <c r="U42" s="62"/>
      <c r="V42" s="60"/>
      <c r="W42" s="61"/>
      <c r="X42" s="62"/>
      <c r="Y42" s="62"/>
      <c r="Z42" s="62"/>
      <c r="AA42" s="62"/>
      <c r="AB42" s="60"/>
    </row>
    <row r="43" spans="2:28" s="16" customFormat="1" ht="24.75" customHeight="1">
      <c r="B43" s="98"/>
      <c r="C43" s="98"/>
      <c r="D43" s="98"/>
      <c r="E43" s="240"/>
      <c r="F43" s="46" t="s">
        <v>68</v>
      </c>
      <c r="G43" s="47" t="s">
        <v>233</v>
      </c>
      <c r="H43" s="17">
        <v>2004</v>
      </c>
      <c r="I43" s="17">
        <v>2004</v>
      </c>
      <c r="J43" s="60">
        <v>10000</v>
      </c>
      <c r="K43" s="61">
        <v>10000</v>
      </c>
      <c r="L43" s="62">
        <v>10000</v>
      </c>
      <c r="M43" s="172"/>
      <c r="N43" s="172"/>
      <c r="O43" s="172"/>
      <c r="P43" s="173"/>
      <c r="Q43" s="61"/>
      <c r="R43" s="62"/>
      <c r="S43" s="87"/>
      <c r="T43" s="87"/>
      <c r="U43" s="62"/>
      <c r="V43" s="60"/>
      <c r="W43" s="61"/>
      <c r="X43" s="62"/>
      <c r="Y43" s="62"/>
      <c r="Z43" s="62"/>
      <c r="AA43" s="62"/>
      <c r="AB43" s="60"/>
    </row>
    <row r="44" spans="2:28" s="104" customFormat="1" ht="24.75" customHeight="1">
      <c r="B44" s="98"/>
      <c r="C44" s="98"/>
      <c r="D44" s="98"/>
      <c r="E44" s="240"/>
      <c r="F44" s="46" t="s">
        <v>69</v>
      </c>
      <c r="G44" s="47" t="s">
        <v>12</v>
      </c>
      <c r="H44" s="17">
        <v>2004</v>
      </c>
      <c r="I44" s="17">
        <v>2004</v>
      </c>
      <c r="J44" s="60">
        <v>6000</v>
      </c>
      <c r="K44" s="61">
        <v>6000</v>
      </c>
      <c r="L44" s="62">
        <v>6000</v>
      </c>
      <c r="M44" s="172"/>
      <c r="N44" s="172"/>
      <c r="O44" s="172"/>
      <c r="P44" s="173"/>
      <c r="Q44" s="61"/>
      <c r="R44" s="62"/>
      <c r="S44" s="87"/>
      <c r="T44" s="87"/>
      <c r="U44" s="62"/>
      <c r="V44" s="60"/>
      <c r="W44" s="61"/>
      <c r="X44" s="62"/>
      <c r="Y44" s="62"/>
      <c r="Z44" s="62"/>
      <c r="AA44" s="62"/>
      <c r="AB44" s="60"/>
    </row>
    <row r="45" spans="2:28" s="16" customFormat="1" ht="24.75" customHeight="1">
      <c r="B45" s="98"/>
      <c r="C45" s="98"/>
      <c r="D45" s="98"/>
      <c r="E45" s="240"/>
      <c r="F45" s="46" t="s">
        <v>70</v>
      </c>
      <c r="G45" s="43" t="s">
        <v>71</v>
      </c>
      <c r="H45" s="29">
        <v>2004</v>
      </c>
      <c r="I45" s="29">
        <v>2004</v>
      </c>
      <c r="J45" s="60">
        <v>3000</v>
      </c>
      <c r="K45" s="61">
        <v>3000</v>
      </c>
      <c r="L45" s="62">
        <v>3000</v>
      </c>
      <c r="M45" s="177"/>
      <c r="N45" s="177"/>
      <c r="O45" s="172"/>
      <c r="P45" s="178"/>
      <c r="Q45" s="73"/>
      <c r="R45" s="78"/>
      <c r="S45" s="78"/>
      <c r="T45" s="78"/>
      <c r="U45" s="78"/>
      <c r="V45" s="72"/>
      <c r="W45" s="73"/>
      <c r="X45" s="78"/>
      <c r="Y45" s="78"/>
      <c r="Z45" s="78"/>
      <c r="AA45" s="78"/>
      <c r="AB45" s="72"/>
    </row>
    <row r="46" spans="2:28" s="12" customFormat="1" ht="24.75" customHeight="1">
      <c r="B46" s="98"/>
      <c r="C46" s="98"/>
      <c r="D46" s="98"/>
      <c r="E46" s="240"/>
      <c r="F46" s="46" t="s">
        <v>72</v>
      </c>
      <c r="G46" s="47" t="s">
        <v>73</v>
      </c>
      <c r="H46" s="17">
        <v>2004</v>
      </c>
      <c r="I46" s="17">
        <v>2004</v>
      </c>
      <c r="J46" s="60">
        <v>3000</v>
      </c>
      <c r="K46" s="61">
        <v>3000</v>
      </c>
      <c r="L46" s="62">
        <v>3000</v>
      </c>
      <c r="M46" s="172"/>
      <c r="N46" s="172"/>
      <c r="O46" s="172"/>
      <c r="P46" s="173"/>
      <c r="Q46" s="61"/>
      <c r="R46" s="62"/>
      <c r="S46" s="87"/>
      <c r="T46" s="87"/>
      <c r="U46" s="62"/>
      <c r="V46" s="60"/>
      <c r="W46" s="61"/>
      <c r="X46" s="62"/>
      <c r="Y46" s="62"/>
      <c r="Z46" s="62"/>
      <c r="AA46" s="62"/>
      <c r="AB46" s="60"/>
    </row>
    <row r="47" spans="2:28" s="24" customFormat="1" ht="24.75" customHeight="1">
      <c r="B47" s="98"/>
      <c r="C47" s="98"/>
      <c r="D47" s="98"/>
      <c r="E47" s="240"/>
      <c r="F47" s="46" t="s">
        <v>74</v>
      </c>
      <c r="G47" s="47" t="s">
        <v>213</v>
      </c>
      <c r="H47" s="29">
        <v>2004</v>
      </c>
      <c r="I47" s="29">
        <v>2005</v>
      </c>
      <c r="J47" s="72">
        <v>150000</v>
      </c>
      <c r="K47" s="61">
        <v>40000</v>
      </c>
      <c r="L47" s="62">
        <v>40000</v>
      </c>
      <c r="M47" s="174"/>
      <c r="N47" s="174"/>
      <c r="O47" s="180"/>
      <c r="P47" s="182"/>
      <c r="Q47" s="73">
        <v>110000</v>
      </c>
      <c r="R47" s="62">
        <f>Q47*0.075</f>
        <v>8250</v>
      </c>
      <c r="S47" s="408">
        <f>Q47*0.1</f>
        <v>11000</v>
      </c>
      <c r="T47" s="408">
        <f>Q47*0.75</f>
        <v>82500</v>
      </c>
      <c r="U47" s="180"/>
      <c r="V47" s="182">
        <f>Q47*0.075</f>
        <v>8250</v>
      </c>
      <c r="W47" s="61"/>
      <c r="X47" s="62"/>
      <c r="Y47" s="87"/>
      <c r="Z47" s="87"/>
      <c r="AA47" s="76"/>
      <c r="AB47" s="75"/>
    </row>
    <row r="48" spans="2:28" s="24" customFormat="1" ht="24.75" customHeight="1">
      <c r="B48" s="98"/>
      <c r="C48" s="98"/>
      <c r="D48" s="98"/>
      <c r="E48" s="240"/>
      <c r="F48" s="46" t="s">
        <v>251</v>
      </c>
      <c r="G48" s="98" t="s">
        <v>235</v>
      </c>
      <c r="H48" s="29">
        <v>2004</v>
      </c>
      <c r="I48" s="29">
        <v>2006</v>
      </c>
      <c r="J48" s="72">
        <v>108000</v>
      </c>
      <c r="K48" s="61">
        <v>8000</v>
      </c>
      <c r="L48" s="62">
        <v>8000</v>
      </c>
      <c r="M48" s="174"/>
      <c r="N48" s="174"/>
      <c r="O48" s="180"/>
      <c r="P48" s="182"/>
      <c r="Q48" s="73"/>
      <c r="R48" s="62"/>
      <c r="S48" s="408"/>
      <c r="T48" s="408"/>
      <c r="U48" s="180"/>
      <c r="V48" s="182"/>
      <c r="W48" s="61">
        <v>100000</v>
      </c>
      <c r="X48" s="62">
        <v>15000</v>
      </c>
      <c r="Y48" s="254">
        <v>10000</v>
      </c>
      <c r="Z48" s="254">
        <v>75000</v>
      </c>
      <c r="AA48" s="76"/>
      <c r="AB48" s="75"/>
    </row>
    <row r="49" spans="2:28" s="12" customFormat="1" ht="24.75" customHeight="1">
      <c r="B49" s="229"/>
      <c r="C49" s="243"/>
      <c r="D49" s="241"/>
      <c r="E49" s="242"/>
      <c r="F49" s="46" t="s">
        <v>75</v>
      </c>
      <c r="G49" s="43" t="s">
        <v>76</v>
      </c>
      <c r="H49" s="29">
        <v>2005</v>
      </c>
      <c r="I49" s="29">
        <v>2005</v>
      </c>
      <c r="J49" s="72">
        <v>350000</v>
      </c>
      <c r="K49" s="77"/>
      <c r="L49" s="74"/>
      <c r="M49" s="78"/>
      <c r="N49" s="74"/>
      <c r="O49" s="74"/>
      <c r="P49" s="79"/>
      <c r="Q49" s="73">
        <v>350000</v>
      </c>
      <c r="R49" s="78">
        <f>Q49*0.15</f>
        <v>52500</v>
      </c>
      <c r="S49" s="408">
        <f>Q49*0.1</f>
        <v>35000</v>
      </c>
      <c r="T49" s="408">
        <f>Q49*0.75</f>
        <v>262500</v>
      </c>
      <c r="U49" s="175"/>
      <c r="V49" s="181"/>
      <c r="W49" s="73"/>
      <c r="X49" s="74"/>
      <c r="Y49" s="74"/>
      <c r="Z49" s="74"/>
      <c r="AA49" s="74"/>
      <c r="AB49" s="79"/>
    </row>
    <row r="50" spans="2:28" s="12" customFormat="1" ht="24.75" customHeight="1">
      <c r="B50" s="229"/>
      <c r="C50" s="243"/>
      <c r="D50" s="241"/>
      <c r="E50" s="242"/>
      <c r="F50" s="46" t="s">
        <v>77</v>
      </c>
      <c r="G50" s="47" t="s">
        <v>14</v>
      </c>
      <c r="H50" s="17">
        <v>2005</v>
      </c>
      <c r="I50" s="17">
        <v>2005</v>
      </c>
      <c r="J50" s="60">
        <v>100000</v>
      </c>
      <c r="K50" s="80"/>
      <c r="L50" s="76"/>
      <c r="M50" s="62"/>
      <c r="N50" s="76"/>
      <c r="O50" s="76"/>
      <c r="P50" s="75"/>
      <c r="Q50" s="61">
        <v>100000</v>
      </c>
      <c r="R50" s="62">
        <v>100000</v>
      </c>
      <c r="S50" s="254"/>
      <c r="T50" s="254"/>
      <c r="U50" s="180"/>
      <c r="V50" s="183"/>
      <c r="W50" s="61"/>
      <c r="X50" s="76"/>
      <c r="Y50" s="76"/>
      <c r="Z50" s="76"/>
      <c r="AA50" s="76"/>
      <c r="AB50" s="75"/>
    </row>
    <row r="51" spans="2:28" s="12" customFormat="1" ht="24.75" customHeight="1">
      <c r="B51" s="229"/>
      <c r="C51" s="243"/>
      <c r="D51" s="241"/>
      <c r="E51" s="242"/>
      <c r="F51" s="46" t="s">
        <v>78</v>
      </c>
      <c r="G51" s="47" t="s">
        <v>299</v>
      </c>
      <c r="H51" s="17">
        <v>2005</v>
      </c>
      <c r="I51" s="17">
        <v>2005</v>
      </c>
      <c r="J51" s="60">
        <v>100000</v>
      </c>
      <c r="K51" s="80"/>
      <c r="L51" s="76"/>
      <c r="M51" s="62"/>
      <c r="N51" s="76"/>
      <c r="O51" s="76"/>
      <c r="P51" s="75"/>
      <c r="Q51" s="61">
        <v>100000</v>
      </c>
      <c r="R51" s="62">
        <f>Q51*0.075</f>
        <v>7500</v>
      </c>
      <c r="S51" s="408">
        <f>Q51*0.1</f>
        <v>10000</v>
      </c>
      <c r="T51" s="408">
        <f>Q51*0.75</f>
        <v>75000</v>
      </c>
      <c r="U51" s="180"/>
      <c r="V51" s="182">
        <f>Q51*0.075</f>
        <v>7500</v>
      </c>
      <c r="W51" s="61"/>
      <c r="X51" s="76"/>
      <c r="Y51" s="76"/>
      <c r="Z51" s="76"/>
      <c r="AA51" s="76"/>
      <c r="AB51" s="75"/>
    </row>
    <row r="52" spans="2:28" s="12" customFormat="1" ht="24.75" customHeight="1">
      <c r="B52" s="229"/>
      <c r="C52" s="243"/>
      <c r="D52" s="241"/>
      <c r="E52" s="242"/>
      <c r="F52" s="46" t="s">
        <v>79</v>
      </c>
      <c r="G52" s="47" t="s">
        <v>214</v>
      </c>
      <c r="H52" s="17">
        <v>2005</v>
      </c>
      <c r="I52" s="17">
        <v>2005</v>
      </c>
      <c r="J52" s="60">
        <v>50000</v>
      </c>
      <c r="K52" s="80"/>
      <c r="L52" s="76"/>
      <c r="M52" s="62"/>
      <c r="N52" s="76"/>
      <c r="O52" s="76"/>
      <c r="P52" s="75"/>
      <c r="Q52" s="61">
        <v>50000</v>
      </c>
      <c r="R52" s="62">
        <v>3750</v>
      </c>
      <c r="S52" s="408">
        <v>5000</v>
      </c>
      <c r="T52" s="408">
        <v>37500</v>
      </c>
      <c r="U52" s="180"/>
      <c r="V52" s="182">
        <v>3750</v>
      </c>
      <c r="W52" s="61"/>
      <c r="X52" s="76"/>
      <c r="Y52" s="76"/>
      <c r="Z52" s="76"/>
      <c r="AA52" s="76"/>
      <c r="AB52" s="75"/>
    </row>
    <row r="53" spans="2:28" s="12" customFormat="1" ht="24.75" customHeight="1">
      <c r="B53" s="229"/>
      <c r="C53" s="243"/>
      <c r="D53" s="241"/>
      <c r="E53" s="242"/>
      <c r="F53" s="46" t="s">
        <v>80</v>
      </c>
      <c r="G53" s="47" t="s">
        <v>234</v>
      </c>
      <c r="H53" s="17">
        <v>2005</v>
      </c>
      <c r="I53" s="17">
        <v>2005</v>
      </c>
      <c r="J53" s="60">
        <v>50000</v>
      </c>
      <c r="K53" s="80"/>
      <c r="L53" s="76"/>
      <c r="M53" s="62"/>
      <c r="N53" s="76"/>
      <c r="O53" s="76"/>
      <c r="P53" s="75"/>
      <c r="Q53" s="61">
        <v>50000</v>
      </c>
      <c r="R53" s="62">
        <f>Q53*0.075</f>
        <v>3750</v>
      </c>
      <c r="S53" s="408">
        <f>Q53*0.1</f>
        <v>5000</v>
      </c>
      <c r="T53" s="408">
        <f>Q53*0.75</f>
        <v>37500</v>
      </c>
      <c r="U53" s="180"/>
      <c r="V53" s="182">
        <f>Q53*0.075</f>
        <v>3750</v>
      </c>
      <c r="W53" s="61"/>
      <c r="X53" s="76"/>
      <c r="Y53" s="76"/>
      <c r="Z53" s="76"/>
      <c r="AA53" s="76"/>
      <c r="AB53" s="75"/>
    </row>
    <row r="54" spans="2:28" s="12" customFormat="1" ht="24.75" customHeight="1">
      <c r="B54" s="229"/>
      <c r="C54" s="243"/>
      <c r="D54" s="241"/>
      <c r="E54" s="242"/>
      <c r="F54" s="46" t="s">
        <v>82</v>
      </c>
      <c r="G54" s="47" t="s">
        <v>81</v>
      </c>
      <c r="H54" s="17">
        <v>2005</v>
      </c>
      <c r="I54" s="17">
        <v>2005</v>
      </c>
      <c r="J54" s="60">
        <v>35000</v>
      </c>
      <c r="K54" s="80"/>
      <c r="L54" s="76"/>
      <c r="M54" s="62"/>
      <c r="N54" s="76"/>
      <c r="O54" s="76"/>
      <c r="P54" s="75"/>
      <c r="Q54" s="61">
        <v>35000</v>
      </c>
      <c r="R54" s="62">
        <v>35000</v>
      </c>
      <c r="S54" s="166"/>
      <c r="T54" s="166"/>
      <c r="U54" s="180"/>
      <c r="V54" s="179"/>
      <c r="W54" s="61"/>
      <c r="X54" s="76"/>
      <c r="Y54" s="76"/>
      <c r="Z54" s="76"/>
      <c r="AA54" s="76"/>
      <c r="AB54" s="75"/>
    </row>
    <row r="55" spans="2:28" s="12" customFormat="1" ht="24.75" customHeight="1">
      <c r="B55" s="229"/>
      <c r="C55" s="243"/>
      <c r="D55" s="241"/>
      <c r="E55" s="242"/>
      <c r="F55" s="46" t="s">
        <v>83</v>
      </c>
      <c r="G55" s="251" t="s">
        <v>218</v>
      </c>
      <c r="H55" s="17">
        <v>2005</v>
      </c>
      <c r="I55" s="17">
        <v>2005</v>
      </c>
      <c r="J55" s="60">
        <v>26000</v>
      </c>
      <c r="K55" s="80"/>
      <c r="L55" s="76"/>
      <c r="M55" s="62"/>
      <c r="N55" s="76"/>
      <c r="O55" s="76"/>
      <c r="P55" s="75"/>
      <c r="Q55" s="61">
        <v>26000</v>
      </c>
      <c r="R55" s="62">
        <v>26000</v>
      </c>
      <c r="S55" s="180"/>
      <c r="T55" s="180"/>
      <c r="U55" s="180"/>
      <c r="V55" s="179"/>
      <c r="W55" s="61"/>
      <c r="X55" s="76"/>
      <c r="Y55" s="76"/>
      <c r="Z55" s="76"/>
      <c r="AA55" s="76"/>
      <c r="AB55" s="75"/>
    </row>
    <row r="56" spans="2:28" s="12" customFormat="1" ht="24.75" customHeight="1">
      <c r="B56" s="229"/>
      <c r="C56" s="243"/>
      <c r="D56" s="241"/>
      <c r="E56" s="242"/>
      <c r="F56" s="46" t="s">
        <v>85</v>
      </c>
      <c r="G56" s="47" t="s">
        <v>84</v>
      </c>
      <c r="H56" s="17">
        <v>2005</v>
      </c>
      <c r="I56" s="17">
        <v>2005</v>
      </c>
      <c r="J56" s="60">
        <v>20000</v>
      </c>
      <c r="K56" s="80"/>
      <c r="L56" s="76"/>
      <c r="M56" s="62"/>
      <c r="N56" s="76"/>
      <c r="O56" s="76"/>
      <c r="P56" s="75"/>
      <c r="Q56" s="61">
        <v>20000</v>
      </c>
      <c r="R56" s="62">
        <v>20000</v>
      </c>
      <c r="S56" s="180"/>
      <c r="T56" s="180"/>
      <c r="U56" s="180"/>
      <c r="V56" s="179"/>
      <c r="W56" s="61"/>
      <c r="X56" s="76"/>
      <c r="Y56" s="76"/>
      <c r="Z56" s="76"/>
      <c r="AA56" s="76"/>
      <c r="AB56" s="75"/>
    </row>
    <row r="57" spans="2:28" s="12" customFormat="1" ht="24.75" customHeight="1">
      <c r="B57" s="229"/>
      <c r="C57" s="243"/>
      <c r="D57" s="241"/>
      <c r="E57" s="242"/>
      <c r="F57" s="46" t="s">
        <v>86</v>
      </c>
      <c r="G57" s="251" t="s">
        <v>252</v>
      </c>
      <c r="H57" s="17">
        <v>2005</v>
      </c>
      <c r="I57" s="17">
        <v>2005</v>
      </c>
      <c r="J57" s="60">
        <v>15000</v>
      </c>
      <c r="K57" s="80"/>
      <c r="L57" s="76"/>
      <c r="M57" s="62"/>
      <c r="N57" s="76"/>
      <c r="O57" s="76"/>
      <c r="P57" s="75"/>
      <c r="Q57" s="61">
        <v>15000</v>
      </c>
      <c r="R57" s="62">
        <v>15000</v>
      </c>
      <c r="S57" s="180"/>
      <c r="T57" s="180"/>
      <c r="U57" s="180"/>
      <c r="V57" s="179"/>
      <c r="W57" s="61"/>
      <c r="X57" s="76"/>
      <c r="Y57" s="76"/>
      <c r="Z57" s="76"/>
      <c r="AA57" s="76"/>
      <c r="AB57" s="75"/>
    </row>
    <row r="58" spans="2:28" s="12" customFormat="1" ht="24.75" customHeight="1">
      <c r="B58" s="229"/>
      <c r="C58" s="243"/>
      <c r="D58" s="241"/>
      <c r="E58" s="242"/>
      <c r="F58" s="46" t="s">
        <v>87</v>
      </c>
      <c r="G58" s="251" t="s">
        <v>290</v>
      </c>
      <c r="H58" s="17">
        <v>2005</v>
      </c>
      <c r="I58" s="17">
        <v>2005</v>
      </c>
      <c r="J58" s="60">
        <v>15000</v>
      </c>
      <c r="K58" s="80"/>
      <c r="L58" s="76"/>
      <c r="M58" s="62"/>
      <c r="N58" s="76"/>
      <c r="O58" s="76"/>
      <c r="P58" s="75"/>
      <c r="Q58" s="61">
        <v>15000</v>
      </c>
      <c r="R58" s="62">
        <v>15000</v>
      </c>
      <c r="S58" s="180"/>
      <c r="T58" s="180"/>
      <c r="U58" s="180"/>
      <c r="V58" s="179"/>
      <c r="W58" s="61"/>
      <c r="X58" s="76"/>
      <c r="Y58" s="76"/>
      <c r="Z58" s="76"/>
      <c r="AA58" s="76"/>
      <c r="AB58" s="75"/>
    </row>
    <row r="59" spans="2:28" s="12" customFormat="1" ht="24.75" customHeight="1">
      <c r="B59" s="229"/>
      <c r="C59" s="243"/>
      <c r="D59" s="241"/>
      <c r="E59" s="242"/>
      <c r="F59" s="46" t="s">
        <v>88</v>
      </c>
      <c r="G59" s="251" t="s">
        <v>291</v>
      </c>
      <c r="H59" s="17">
        <v>2005</v>
      </c>
      <c r="I59" s="17">
        <v>2005</v>
      </c>
      <c r="J59" s="60">
        <v>15000</v>
      </c>
      <c r="K59" s="80"/>
      <c r="L59" s="76"/>
      <c r="M59" s="62"/>
      <c r="N59" s="76"/>
      <c r="O59" s="76"/>
      <c r="P59" s="75"/>
      <c r="Q59" s="61">
        <v>15000</v>
      </c>
      <c r="R59" s="62">
        <v>15000</v>
      </c>
      <c r="S59" s="180"/>
      <c r="T59" s="180"/>
      <c r="U59" s="180"/>
      <c r="V59" s="179"/>
      <c r="W59" s="61"/>
      <c r="X59" s="76"/>
      <c r="Y59" s="76"/>
      <c r="Z59" s="76"/>
      <c r="AA59" s="76"/>
      <c r="AB59" s="75"/>
    </row>
    <row r="60" spans="2:28" s="12" customFormat="1" ht="24.75" customHeight="1">
      <c r="B60" s="99"/>
      <c r="C60" s="99"/>
      <c r="D60" s="99"/>
      <c r="E60" s="226"/>
      <c r="F60" s="46" t="s">
        <v>89</v>
      </c>
      <c r="G60" s="47" t="s">
        <v>292</v>
      </c>
      <c r="H60" s="17">
        <v>2006</v>
      </c>
      <c r="I60" s="17">
        <v>2006</v>
      </c>
      <c r="J60" s="60">
        <v>600000</v>
      </c>
      <c r="K60" s="80"/>
      <c r="L60" s="76"/>
      <c r="M60" s="62"/>
      <c r="N60" s="76"/>
      <c r="O60" s="76"/>
      <c r="P60" s="75"/>
      <c r="Q60" s="61"/>
      <c r="R60" s="62"/>
      <c r="S60" s="166"/>
      <c r="T60" s="166"/>
      <c r="U60" s="180"/>
      <c r="V60" s="179"/>
      <c r="W60" s="61">
        <v>600000</v>
      </c>
      <c r="X60" s="62">
        <v>90000</v>
      </c>
      <c r="Y60" s="254">
        <v>60000</v>
      </c>
      <c r="Z60" s="254">
        <v>450000</v>
      </c>
      <c r="AA60" s="76"/>
      <c r="AB60" s="75"/>
    </row>
    <row r="61" spans="2:28" s="12" customFormat="1" ht="24.75" customHeight="1" thickBot="1">
      <c r="B61" s="99"/>
      <c r="C61" s="99"/>
      <c r="D61" s="99"/>
      <c r="E61" s="226"/>
      <c r="F61" s="49" t="s">
        <v>90</v>
      </c>
      <c r="G61" s="51" t="s">
        <v>300</v>
      </c>
      <c r="H61" s="34">
        <v>2006</v>
      </c>
      <c r="I61" s="34">
        <v>2006</v>
      </c>
      <c r="J61" s="81">
        <v>250000</v>
      </c>
      <c r="K61" s="274"/>
      <c r="L61" s="275"/>
      <c r="M61" s="63"/>
      <c r="N61" s="275"/>
      <c r="O61" s="275"/>
      <c r="P61" s="276"/>
      <c r="Q61" s="274"/>
      <c r="R61" s="275"/>
      <c r="S61" s="275"/>
      <c r="T61" s="275"/>
      <c r="U61" s="275"/>
      <c r="V61" s="276"/>
      <c r="W61" s="82">
        <v>250000</v>
      </c>
      <c r="X61" s="63">
        <f>W61*0.075</f>
        <v>18750</v>
      </c>
      <c r="Y61" s="409">
        <f>W61*0.1</f>
        <v>25000</v>
      </c>
      <c r="Z61" s="409">
        <f>W61*0.75</f>
        <v>187500</v>
      </c>
      <c r="AA61" s="277"/>
      <c r="AB61" s="278">
        <f>W61*0.075</f>
        <v>18750</v>
      </c>
    </row>
    <row r="62" spans="2:28" s="12" customFormat="1" ht="24.75" customHeight="1" thickTop="1">
      <c r="B62" s="99"/>
      <c r="C62" s="99"/>
      <c r="D62" s="99"/>
      <c r="E62" s="226"/>
      <c r="F62" s="301"/>
      <c r="G62" s="302" t="s">
        <v>280</v>
      </c>
      <c r="H62" s="288"/>
      <c r="I62" s="288"/>
      <c r="J62" s="290"/>
      <c r="K62" s="303"/>
      <c r="L62" s="303"/>
      <c r="M62" s="290"/>
      <c r="N62" s="303"/>
      <c r="O62" s="303"/>
      <c r="P62" s="303"/>
      <c r="Q62" s="303"/>
      <c r="R62" s="303"/>
      <c r="S62" s="303"/>
      <c r="T62" s="303"/>
      <c r="U62" s="303"/>
      <c r="V62" s="303"/>
      <c r="W62" s="290"/>
      <c r="X62" s="290"/>
      <c r="Y62" s="304"/>
      <c r="Z62" s="305"/>
      <c r="AA62" s="306"/>
      <c r="AB62" s="307"/>
    </row>
    <row r="63" spans="2:28" s="12" customFormat="1" ht="24.75" customHeight="1">
      <c r="B63" s="99"/>
      <c r="C63" s="99"/>
      <c r="D63" s="99"/>
      <c r="E63" s="226"/>
      <c r="F63" s="301"/>
      <c r="G63" s="347" t="s">
        <v>281</v>
      </c>
      <c r="H63" s="288"/>
      <c r="I63" s="288"/>
      <c r="J63" s="290"/>
      <c r="K63" s="303"/>
      <c r="L63" s="303"/>
      <c r="M63" s="290"/>
      <c r="N63" s="303"/>
      <c r="O63" s="303"/>
      <c r="P63" s="303"/>
      <c r="Q63" s="303"/>
      <c r="R63" s="303"/>
      <c r="S63" s="303"/>
      <c r="T63" s="303"/>
      <c r="U63" s="303"/>
      <c r="V63" s="303"/>
      <c r="W63" s="290"/>
      <c r="X63" s="290"/>
      <c r="Y63" s="304"/>
      <c r="Z63" s="305"/>
      <c r="AA63" s="306"/>
      <c r="AB63" s="307"/>
    </row>
    <row r="64" spans="2:28" s="12" customFormat="1" ht="24.75" customHeight="1">
      <c r="B64" s="99"/>
      <c r="C64" s="99"/>
      <c r="D64" s="99"/>
      <c r="E64" s="226"/>
      <c r="F64" s="301"/>
      <c r="G64" s="348" t="s">
        <v>282</v>
      </c>
      <c r="H64" s="288"/>
      <c r="I64" s="288"/>
      <c r="J64" s="290"/>
      <c r="K64" s="303"/>
      <c r="L64" s="303"/>
      <c r="M64" s="290"/>
      <c r="N64" s="303"/>
      <c r="O64" s="303"/>
      <c r="P64" s="303"/>
      <c r="Q64" s="303"/>
      <c r="R64" s="303"/>
      <c r="S64" s="303"/>
      <c r="T64" s="303"/>
      <c r="U64" s="303"/>
      <c r="V64" s="303"/>
      <c r="W64" s="290"/>
      <c r="X64" s="290"/>
      <c r="Y64" s="304"/>
      <c r="Z64" s="305"/>
      <c r="AA64" s="306"/>
      <c r="AB64" s="307"/>
    </row>
    <row r="65" spans="2:28" s="12" customFormat="1" ht="24.75" customHeight="1">
      <c r="B65" s="99"/>
      <c r="C65" s="99"/>
      <c r="D65" s="99"/>
      <c r="E65" s="226"/>
      <c r="F65" s="301"/>
      <c r="G65" s="349" t="s">
        <v>283</v>
      </c>
      <c r="H65" s="288"/>
      <c r="I65" s="288"/>
      <c r="J65" s="290"/>
      <c r="K65" s="303"/>
      <c r="L65" s="303"/>
      <c r="M65" s="290"/>
      <c r="N65" s="303"/>
      <c r="O65" s="303"/>
      <c r="P65" s="303"/>
      <c r="Q65" s="303"/>
      <c r="R65" s="303"/>
      <c r="S65" s="303"/>
      <c r="T65" s="303"/>
      <c r="U65" s="303"/>
      <c r="V65" s="303"/>
      <c r="W65" s="290"/>
      <c r="X65" s="290"/>
      <c r="Y65" s="304"/>
      <c r="Z65" s="305"/>
      <c r="AA65" s="306"/>
      <c r="AB65" s="307"/>
    </row>
    <row r="66" spans="2:28" s="12" customFormat="1" ht="24.75" customHeight="1">
      <c r="B66" s="99"/>
      <c r="C66" s="99"/>
      <c r="D66" s="99"/>
      <c r="E66" s="226"/>
      <c r="F66" s="301"/>
      <c r="G66" s="350" t="s">
        <v>284</v>
      </c>
      <c r="H66" s="288"/>
      <c r="I66" s="288"/>
      <c r="J66" s="290"/>
      <c r="K66" s="303"/>
      <c r="L66" s="303"/>
      <c r="M66" s="290"/>
      <c r="N66" s="303"/>
      <c r="O66" s="303"/>
      <c r="P66" s="303"/>
      <c r="Q66" s="303"/>
      <c r="R66" s="303"/>
      <c r="S66" s="303"/>
      <c r="T66" s="303"/>
      <c r="U66" s="303"/>
      <c r="V66" s="303"/>
      <c r="W66" s="290"/>
      <c r="X66" s="290"/>
      <c r="Y66" s="304"/>
      <c r="Z66" s="305"/>
      <c r="AA66" s="306"/>
      <c r="AB66" s="307"/>
    </row>
    <row r="67" spans="2:28" s="12" customFormat="1" ht="24.75" customHeight="1">
      <c r="B67" s="99"/>
      <c r="C67" s="99"/>
      <c r="D67" s="99"/>
      <c r="E67" s="226"/>
      <c r="F67" s="301"/>
      <c r="G67" s="302"/>
      <c r="H67" s="288"/>
      <c r="I67" s="288"/>
      <c r="J67" s="290"/>
      <c r="K67" s="303"/>
      <c r="L67" s="303"/>
      <c r="M67" s="290"/>
      <c r="N67" s="303"/>
      <c r="O67" s="303"/>
      <c r="P67" s="303"/>
      <c r="Q67" s="303"/>
      <c r="R67" s="303"/>
      <c r="S67" s="303"/>
      <c r="T67" s="303"/>
      <c r="U67" s="303"/>
      <c r="V67" s="303"/>
      <c r="W67" s="290"/>
      <c r="X67" s="290"/>
      <c r="Y67" s="304"/>
      <c r="Z67" s="305"/>
      <c r="AA67" s="306"/>
      <c r="AB67" s="307"/>
    </row>
    <row r="68" spans="2:28" s="12" customFormat="1" ht="24.75" customHeight="1" thickBot="1">
      <c r="B68" s="99"/>
      <c r="C68" s="99"/>
      <c r="D68" s="99"/>
      <c r="E68" s="226"/>
      <c r="F68" s="309" t="s">
        <v>272</v>
      </c>
      <c r="G68" s="295"/>
      <c r="H68" s="282"/>
      <c r="I68" s="282"/>
      <c r="J68" s="284"/>
      <c r="K68" s="296"/>
      <c r="L68" s="296"/>
      <c r="M68" s="284"/>
      <c r="N68" s="296"/>
      <c r="O68" s="296"/>
      <c r="P68" s="296"/>
      <c r="Q68" s="296"/>
      <c r="R68" s="296"/>
      <c r="S68" s="296"/>
      <c r="T68" s="296"/>
      <c r="U68" s="296"/>
      <c r="V68" s="296"/>
      <c r="W68" s="284"/>
      <c r="X68" s="284"/>
      <c r="Y68" s="297"/>
      <c r="Z68" s="298"/>
      <c r="AA68" s="299"/>
      <c r="AB68" s="300"/>
    </row>
    <row r="69" spans="6:28" ht="19.5" customHeight="1" thickTop="1">
      <c r="F69" s="438" t="s">
        <v>18</v>
      </c>
      <c r="G69" s="439" t="s">
        <v>8</v>
      </c>
      <c r="H69" s="441" t="s">
        <v>19</v>
      </c>
      <c r="I69" s="441"/>
      <c r="J69" s="443" t="s">
        <v>212</v>
      </c>
      <c r="K69" s="428" t="s">
        <v>194</v>
      </c>
      <c r="L69" s="429"/>
      <c r="M69" s="429"/>
      <c r="N69" s="429"/>
      <c r="O69" s="429"/>
      <c r="P69" s="430"/>
      <c r="Q69" s="431" t="s">
        <v>195</v>
      </c>
      <c r="R69" s="429"/>
      <c r="S69" s="429"/>
      <c r="T69" s="429"/>
      <c r="U69" s="429"/>
      <c r="V69" s="432"/>
      <c r="W69" s="428" t="s">
        <v>196</v>
      </c>
      <c r="X69" s="429"/>
      <c r="Y69" s="429"/>
      <c r="Z69" s="429"/>
      <c r="AA69" s="429"/>
      <c r="AB69" s="430"/>
    </row>
    <row r="70" spans="6:28" ht="12">
      <c r="F70" s="433"/>
      <c r="G70" s="440"/>
      <c r="H70" s="442"/>
      <c r="I70" s="442"/>
      <c r="J70" s="437"/>
      <c r="K70" s="433" t="s">
        <v>0</v>
      </c>
      <c r="L70" s="434" t="s">
        <v>7</v>
      </c>
      <c r="M70" s="434"/>
      <c r="N70" s="434"/>
      <c r="O70" s="434"/>
      <c r="P70" s="435"/>
      <c r="Q70" s="436" t="s">
        <v>0</v>
      </c>
      <c r="R70" s="434" t="s">
        <v>7</v>
      </c>
      <c r="S70" s="434"/>
      <c r="T70" s="434"/>
      <c r="U70" s="434"/>
      <c r="V70" s="437"/>
      <c r="W70" s="433" t="s">
        <v>0</v>
      </c>
      <c r="X70" s="434" t="s">
        <v>7</v>
      </c>
      <c r="Y70" s="434"/>
      <c r="Z70" s="434"/>
      <c r="AA70" s="434"/>
      <c r="AB70" s="435"/>
    </row>
    <row r="71" spans="6:28" ht="24">
      <c r="F71" s="433"/>
      <c r="G71" s="440"/>
      <c r="H71" s="2" t="s">
        <v>210</v>
      </c>
      <c r="I71" s="2" t="s">
        <v>211</v>
      </c>
      <c r="J71" s="437"/>
      <c r="K71" s="433"/>
      <c r="L71" s="2" t="s">
        <v>2</v>
      </c>
      <c r="M71" s="2" t="s">
        <v>3</v>
      </c>
      <c r="N71" s="2" t="s">
        <v>192</v>
      </c>
      <c r="O71" s="2" t="s">
        <v>4</v>
      </c>
      <c r="P71" s="3" t="s">
        <v>6</v>
      </c>
      <c r="Q71" s="436"/>
      <c r="R71" s="2" t="s">
        <v>2</v>
      </c>
      <c r="S71" s="2" t="s">
        <v>3</v>
      </c>
      <c r="T71" s="2" t="s">
        <v>192</v>
      </c>
      <c r="U71" s="2" t="s">
        <v>4</v>
      </c>
      <c r="V71" s="5" t="s">
        <v>6</v>
      </c>
      <c r="W71" s="433"/>
      <c r="X71" s="2" t="s">
        <v>2</v>
      </c>
      <c r="Y71" s="2" t="s">
        <v>3</v>
      </c>
      <c r="Z71" s="2" t="s">
        <v>192</v>
      </c>
      <c r="AA71" s="2" t="s">
        <v>4</v>
      </c>
      <c r="AB71" s="3" t="s">
        <v>6</v>
      </c>
    </row>
    <row r="72" spans="6:28" ht="12.75" thickBot="1">
      <c r="F72" s="96">
        <v>1</v>
      </c>
      <c r="G72" s="34">
        <v>2</v>
      </c>
      <c r="H72" s="4">
        <v>3</v>
      </c>
      <c r="I72" s="4">
        <v>4</v>
      </c>
      <c r="J72" s="280">
        <v>5</v>
      </c>
      <c r="K72" s="96">
        <v>6</v>
      </c>
      <c r="L72" s="4">
        <v>7</v>
      </c>
      <c r="M72" s="4">
        <v>8</v>
      </c>
      <c r="N72" s="4">
        <v>9</v>
      </c>
      <c r="O72" s="4">
        <v>10</v>
      </c>
      <c r="P72" s="281">
        <v>11</v>
      </c>
      <c r="Q72" s="4">
        <v>12</v>
      </c>
      <c r="R72" s="4">
        <v>13</v>
      </c>
      <c r="S72" s="4">
        <v>14</v>
      </c>
      <c r="T72" s="4">
        <v>15</v>
      </c>
      <c r="U72" s="4">
        <v>16</v>
      </c>
      <c r="V72" s="281">
        <v>17</v>
      </c>
      <c r="W72" s="4">
        <v>18</v>
      </c>
      <c r="X72" s="4">
        <v>19</v>
      </c>
      <c r="Y72" s="4">
        <v>20</v>
      </c>
      <c r="Z72" s="4">
        <v>21</v>
      </c>
      <c r="AA72" s="4">
        <v>22</v>
      </c>
      <c r="AB72" s="281">
        <v>23</v>
      </c>
    </row>
    <row r="73" spans="2:28" s="12" customFormat="1" ht="24.75" customHeight="1" thickBot="1" thickTop="1">
      <c r="B73" s="229"/>
      <c r="C73" s="229"/>
      <c r="D73" s="230"/>
      <c r="E73" s="237"/>
      <c r="F73" s="456" t="s">
        <v>231</v>
      </c>
      <c r="G73" s="457"/>
      <c r="H73" s="457"/>
      <c r="I73" s="458"/>
      <c r="J73" s="271">
        <f aca="true" t="shared" si="6" ref="J73:AB73">SUM(J74:J78)</f>
        <v>6315000</v>
      </c>
      <c r="K73" s="272">
        <f t="shared" si="6"/>
        <v>5000000</v>
      </c>
      <c r="L73" s="273">
        <f t="shared" si="6"/>
        <v>625000</v>
      </c>
      <c r="M73" s="273">
        <f t="shared" si="6"/>
        <v>625000</v>
      </c>
      <c r="N73" s="273">
        <f t="shared" si="6"/>
        <v>0</v>
      </c>
      <c r="O73" s="273">
        <f t="shared" si="6"/>
        <v>0</v>
      </c>
      <c r="P73" s="271">
        <f>SUM(P74:P78)</f>
        <v>3750000</v>
      </c>
      <c r="Q73" s="272">
        <f t="shared" si="6"/>
        <v>150000</v>
      </c>
      <c r="R73" s="273">
        <f t="shared" si="6"/>
        <v>22500</v>
      </c>
      <c r="S73" s="273">
        <f t="shared" si="6"/>
        <v>15000</v>
      </c>
      <c r="T73" s="273">
        <f t="shared" si="6"/>
        <v>112500</v>
      </c>
      <c r="U73" s="273">
        <f t="shared" si="6"/>
        <v>0</v>
      </c>
      <c r="V73" s="271">
        <f t="shared" si="6"/>
        <v>0</v>
      </c>
      <c r="W73" s="272">
        <f t="shared" si="6"/>
        <v>1165000</v>
      </c>
      <c r="X73" s="273">
        <f t="shared" si="6"/>
        <v>187500</v>
      </c>
      <c r="Y73" s="273">
        <f t="shared" si="6"/>
        <v>115000</v>
      </c>
      <c r="Z73" s="273">
        <f t="shared" si="6"/>
        <v>862500</v>
      </c>
      <c r="AA73" s="273">
        <f t="shared" si="6"/>
        <v>0</v>
      </c>
      <c r="AB73" s="271">
        <f t="shared" si="6"/>
        <v>0</v>
      </c>
    </row>
    <row r="74" spans="2:28" s="16" customFormat="1" ht="24.75" customHeight="1" thickTop="1">
      <c r="B74" s="227"/>
      <c r="C74" s="227"/>
      <c r="D74" s="227"/>
      <c r="E74" s="228"/>
      <c r="F74" s="45" t="s">
        <v>128</v>
      </c>
      <c r="G74" s="50" t="s">
        <v>131</v>
      </c>
      <c r="H74" s="33">
        <v>2004</v>
      </c>
      <c r="I74" s="33">
        <v>2004</v>
      </c>
      <c r="J74" s="64">
        <v>5000000</v>
      </c>
      <c r="K74" s="65">
        <v>5000000</v>
      </c>
      <c r="L74" s="83">
        <f>K74*0.125</f>
        <v>625000</v>
      </c>
      <c r="M74" s="255">
        <f>K74*0.125</f>
        <v>625000</v>
      </c>
      <c r="N74" s="85"/>
      <c r="O74" s="68"/>
      <c r="P74" s="369">
        <f>K74*0.75</f>
        <v>3750000</v>
      </c>
      <c r="Q74" s="67"/>
      <c r="R74" s="68"/>
      <c r="S74" s="68"/>
      <c r="T74" s="68"/>
      <c r="U74" s="68"/>
      <c r="V74" s="69"/>
      <c r="W74" s="67"/>
      <c r="X74" s="68"/>
      <c r="Y74" s="68"/>
      <c r="Z74" s="68"/>
      <c r="AA74" s="68"/>
      <c r="AB74" s="69"/>
    </row>
    <row r="75" spans="2:28" s="16" customFormat="1" ht="24.75" customHeight="1">
      <c r="B75" s="227"/>
      <c r="C75" s="227"/>
      <c r="D75" s="227"/>
      <c r="E75" s="228"/>
      <c r="F75" s="46" t="s">
        <v>129</v>
      </c>
      <c r="G75" s="38" t="s">
        <v>226</v>
      </c>
      <c r="H75" s="17">
        <v>2005</v>
      </c>
      <c r="I75" s="17">
        <v>2005</v>
      </c>
      <c r="J75" s="60">
        <v>150000</v>
      </c>
      <c r="K75" s="61"/>
      <c r="L75" s="62"/>
      <c r="M75" s="62"/>
      <c r="N75" s="62"/>
      <c r="O75" s="62"/>
      <c r="P75" s="60"/>
      <c r="Q75" s="61">
        <v>150000</v>
      </c>
      <c r="R75" s="62">
        <f>Q75*0.15</f>
        <v>22500</v>
      </c>
      <c r="S75" s="254">
        <f>Q75*0.1</f>
        <v>15000</v>
      </c>
      <c r="T75" s="254">
        <f>Q75*0.75</f>
        <v>112500</v>
      </c>
      <c r="U75" s="62"/>
      <c r="V75" s="60"/>
      <c r="W75" s="61"/>
      <c r="X75" s="62"/>
      <c r="Y75" s="62"/>
      <c r="Z75" s="62"/>
      <c r="AA75" s="62"/>
      <c r="AB75" s="60"/>
    </row>
    <row r="76" spans="2:28" s="16" customFormat="1" ht="24.75" customHeight="1">
      <c r="B76" s="227"/>
      <c r="C76" s="227"/>
      <c r="D76" s="227"/>
      <c r="E76" s="228"/>
      <c r="F76" s="46" t="s">
        <v>159</v>
      </c>
      <c r="G76" s="47" t="s">
        <v>253</v>
      </c>
      <c r="H76" s="17">
        <v>2005</v>
      </c>
      <c r="I76" s="17">
        <v>2005</v>
      </c>
      <c r="J76" s="60">
        <v>650000</v>
      </c>
      <c r="K76" s="61"/>
      <c r="L76" s="62"/>
      <c r="M76" s="62"/>
      <c r="N76" s="62"/>
      <c r="O76" s="62"/>
      <c r="P76" s="60"/>
      <c r="Q76" s="61"/>
      <c r="R76" s="62"/>
      <c r="S76" s="166"/>
      <c r="T76" s="166"/>
      <c r="U76" s="62"/>
      <c r="V76" s="60"/>
      <c r="W76" s="61">
        <v>650000</v>
      </c>
      <c r="X76" s="62">
        <v>97500</v>
      </c>
      <c r="Y76" s="254">
        <v>65000</v>
      </c>
      <c r="Z76" s="254">
        <v>487500</v>
      </c>
      <c r="AA76" s="62"/>
      <c r="AB76" s="60"/>
    </row>
    <row r="77" spans="2:28" s="16" customFormat="1" ht="24.75" customHeight="1">
      <c r="B77" s="227"/>
      <c r="C77" s="227"/>
      <c r="D77" s="227"/>
      <c r="E77" s="228"/>
      <c r="F77" s="46" t="s">
        <v>160</v>
      </c>
      <c r="G77" s="38" t="s">
        <v>254</v>
      </c>
      <c r="H77" s="17">
        <v>2006</v>
      </c>
      <c r="I77" s="17">
        <v>2006</v>
      </c>
      <c r="J77" s="60">
        <v>500000</v>
      </c>
      <c r="K77" s="61"/>
      <c r="L77" s="62"/>
      <c r="M77" s="62"/>
      <c r="N77" s="62"/>
      <c r="O77" s="62"/>
      <c r="P77" s="60"/>
      <c r="Q77" s="61"/>
      <c r="R77" s="62"/>
      <c r="S77" s="87"/>
      <c r="T77" s="87"/>
      <c r="U77" s="62"/>
      <c r="V77" s="60"/>
      <c r="W77" s="61">
        <v>500000</v>
      </c>
      <c r="X77" s="62">
        <f>W77*0.15</f>
        <v>75000</v>
      </c>
      <c r="Y77" s="254">
        <f>W77*0.1</f>
        <v>50000</v>
      </c>
      <c r="Z77" s="254">
        <f>W77*0.75</f>
        <v>375000</v>
      </c>
      <c r="AA77" s="62"/>
      <c r="AB77" s="60"/>
    </row>
    <row r="78" spans="2:28" s="13" customFormat="1" ht="24.75" customHeight="1" thickBot="1">
      <c r="B78" s="227"/>
      <c r="C78" s="227"/>
      <c r="D78" s="227"/>
      <c r="E78" s="228"/>
      <c r="F78" s="49" t="s">
        <v>161</v>
      </c>
      <c r="G78" s="51" t="s">
        <v>17</v>
      </c>
      <c r="H78" s="34">
        <v>2006</v>
      </c>
      <c r="I78" s="34">
        <v>2006</v>
      </c>
      <c r="J78" s="81">
        <v>15000</v>
      </c>
      <c r="K78" s="82"/>
      <c r="L78" s="63"/>
      <c r="M78" s="63"/>
      <c r="N78" s="63"/>
      <c r="O78" s="63"/>
      <c r="P78" s="81"/>
      <c r="Q78" s="82"/>
      <c r="R78" s="63"/>
      <c r="S78" s="88"/>
      <c r="T78" s="88"/>
      <c r="U78" s="63"/>
      <c r="V78" s="81"/>
      <c r="W78" s="82">
        <v>15000</v>
      </c>
      <c r="X78" s="63">
        <v>15000</v>
      </c>
      <c r="Y78" s="63"/>
      <c r="Z78" s="63"/>
      <c r="AA78" s="63"/>
      <c r="AB78" s="81"/>
    </row>
    <row r="79" spans="2:28" s="16" customFormat="1" ht="24.75" customHeight="1" thickBot="1" thickTop="1">
      <c r="B79" s="229"/>
      <c r="C79" s="229"/>
      <c r="D79" s="230"/>
      <c r="E79" s="235"/>
      <c r="F79" s="459" t="s">
        <v>230</v>
      </c>
      <c r="G79" s="460"/>
      <c r="H79" s="460"/>
      <c r="I79" s="461"/>
      <c r="J79" s="185">
        <f aca="true" t="shared" si="7" ref="J79:AB79">SUM(J80:J88)</f>
        <v>2000000</v>
      </c>
      <c r="K79" s="186">
        <f t="shared" si="7"/>
        <v>1180000</v>
      </c>
      <c r="L79" s="187">
        <f t="shared" si="7"/>
        <v>1080000</v>
      </c>
      <c r="M79" s="187">
        <f t="shared" si="7"/>
        <v>0</v>
      </c>
      <c r="N79" s="187">
        <f t="shared" si="7"/>
        <v>0</v>
      </c>
      <c r="O79" s="187">
        <f t="shared" si="7"/>
        <v>0</v>
      </c>
      <c r="P79" s="185">
        <f t="shared" si="7"/>
        <v>100000</v>
      </c>
      <c r="Q79" s="186">
        <f t="shared" si="7"/>
        <v>335000</v>
      </c>
      <c r="R79" s="187">
        <f t="shared" si="7"/>
        <v>58750</v>
      </c>
      <c r="S79" s="187">
        <f t="shared" si="7"/>
        <v>32500</v>
      </c>
      <c r="T79" s="187">
        <f t="shared" si="7"/>
        <v>243750</v>
      </c>
      <c r="U79" s="187">
        <f t="shared" si="7"/>
        <v>0</v>
      </c>
      <c r="V79" s="185">
        <f t="shared" si="7"/>
        <v>0</v>
      </c>
      <c r="W79" s="186">
        <f t="shared" si="7"/>
        <v>485000</v>
      </c>
      <c r="X79" s="187">
        <f t="shared" si="7"/>
        <v>123750</v>
      </c>
      <c r="Y79" s="187">
        <f t="shared" si="7"/>
        <v>42500</v>
      </c>
      <c r="Z79" s="187">
        <f t="shared" si="7"/>
        <v>318750</v>
      </c>
      <c r="AA79" s="187">
        <f t="shared" si="7"/>
        <v>0</v>
      </c>
      <c r="AB79" s="185">
        <f t="shared" si="7"/>
        <v>0</v>
      </c>
    </row>
    <row r="80" spans="2:28" s="16" customFormat="1" ht="24.75" customHeight="1" thickTop="1">
      <c r="B80" s="99"/>
      <c r="C80" s="99"/>
      <c r="D80" s="99"/>
      <c r="E80" s="226"/>
      <c r="F80" s="45" t="s">
        <v>130</v>
      </c>
      <c r="G80" s="50" t="s">
        <v>16</v>
      </c>
      <c r="H80" s="33">
        <v>2004</v>
      </c>
      <c r="I80" s="33">
        <v>2004</v>
      </c>
      <c r="J80" s="64">
        <v>1000000</v>
      </c>
      <c r="K80" s="65">
        <v>1000000</v>
      </c>
      <c r="L80" s="83">
        <v>900000</v>
      </c>
      <c r="M80" s="184"/>
      <c r="N80" s="184"/>
      <c r="O80" s="83"/>
      <c r="P80" s="256">
        <v>100000</v>
      </c>
      <c r="Q80" s="65"/>
      <c r="R80" s="83"/>
      <c r="S80" s="86"/>
      <c r="T80" s="86"/>
      <c r="U80" s="83"/>
      <c r="V80" s="64"/>
      <c r="W80" s="65"/>
      <c r="X80" s="83"/>
      <c r="Y80" s="83"/>
      <c r="Z80" s="83"/>
      <c r="AA80" s="83"/>
      <c r="AB80" s="64"/>
    </row>
    <row r="81" spans="2:28" s="16" customFormat="1" ht="24.75" customHeight="1">
      <c r="B81" s="99"/>
      <c r="C81" s="99"/>
      <c r="D81" s="99"/>
      <c r="E81" s="226"/>
      <c r="F81" s="46" t="s">
        <v>132</v>
      </c>
      <c r="G81" s="47" t="s">
        <v>255</v>
      </c>
      <c r="H81" s="17">
        <v>2004</v>
      </c>
      <c r="I81" s="17">
        <v>2004</v>
      </c>
      <c r="J81" s="60">
        <v>100000</v>
      </c>
      <c r="K81" s="61">
        <v>100000</v>
      </c>
      <c r="L81" s="62">
        <f>K81</f>
        <v>100000</v>
      </c>
      <c r="M81" s="171"/>
      <c r="N81" s="171"/>
      <c r="O81" s="62"/>
      <c r="P81" s="60"/>
      <c r="Q81" s="61"/>
      <c r="R81" s="62"/>
      <c r="S81" s="87"/>
      <c r="T81" s="87"/>
      <c r="U81" s="62"/>
      <c r="V81" s="60"/>
      <c r="W81" s="61"/>
      <c r="X81" s="62"/>
      <c r="Y81" s="62"/>
      <c r="Z81" s="62"/>
      <c r="AA81" s="62"/>
      <c r="AB81" s="60"/>
    </row>
    <row r="82" spans="2:28" s="16" customFormat="1" ht="24.75" customHeight="1">
      <c r="B82" s="99"/>
      <c r="C82" s="99"/>
      <c r="D82" s="99"/>
      <c r="E82" s="226"/>
      <c r="F82" s="46" t="s">
        <v>133</v>
      </c>
      <c r="G82" s="47" t="s">
        <v>148</v>
      </c>
      <c r="H82" s="17">
        <v>2004</v>
      </c>
      <c r="I82" s="17">
        <v>2004</v>
      </c>
      <c r="J82" s="60">
        <v>65000</v>
      </c>
      <c r="K82" s="61">
        <v>65000</v>
      </c>
      <c r="L82" s="62">
        <f>K82</f>
        <v>65000</v>
      </c>
      <c r="M82" s="171"/>
      <c r="N82" s="171"/>
      <c r="O82" s="62"/>
      <c r="P82" s="60"/>
      <c r="Q82" s="61"/>
      <c r="R82" s="62"/>
      <c r="S82" s="87"/>
      <c r="T82" s="87"/>
      <c r="U82" s="62"/>
      <c r="V82" s="60"/>
      <c r="W82" s="61"/>
      <c r="X82" s="62"/>
      <c r="Y82" s="62"/>
      <c r="Z82" s="62"/>
      <c r="AA82" s="62"/>
      <c r="AB82" s="60"/>
    </row>
    <row r="83" spans="2:28" s="16" customFormat="1" ht="24.75" customHeight="1">
      <c r="B83" s="99"/>
      <c r="C83" s="99"/>
      <c r="D83" s="99"/>
      <c r="E83" s="226"/>
      <c r="F83" s="46" t="s">
        <v>134</v>
      </c>
      <c r="G83" s="47" t="s">
        <v>149</v>
      </c>
      <c r="H83" s="17">
        <v>2004</v>
      </c>
      <c r="I83" s="17">
        <v>2004</v>
      </c>
      <c r="J83" s="60">
        <v>15000</v>
      </c>
      <c r="K83" s="61">
        <v>15000</v>
      </c>
      <c r="L83" s="62">
        <v>15000</v>
      </c>
      <c r="M83" s="62"/>
      <c r="N83" s="62"/>
      <c r="O83" s="62"/>
      <c r="P83" s="60"/>
      <c r="Q83" s="61"/>
      <c r="R83" s="62"/>
      <c r="S83" s="87"/>
      <c r="T83" s="87"/>
      <c r="U83" s="62"/>
      <c r="V83" s="60"/>
      <c r="W83" s="61"/>
      <c r="X83" s="62"/>
      <c r="Y83" s="62"/>
      <c r="Z83" s="62"/>
      <c r="AA83" s="62"/>
      <c r="AB83" s="60"/>
    </row>
    <row r="84" spans="2:28" s="16" customFormat="1" ht="24.75" customHeight="1">
      <c r="B84" s="99"/>
      <c r="C84" s="99"/>
      <c r="D84" s="99"/>
      <c r="E84" s="226"/>
      <c r="F84" s="46" t="s">
        <v>135</v>
      </c>
      <c r="G84" s="47" t="s">
        <v>150</v>
      </c>
      <c r="H84" s="17">
        <v>2005</v>
      </c>
      <c r="I84" s="17">
        <v>2005</v>
      </c>
      <c r="J84" s="60">
        <v>10000</v>
      </c>
      <c r="K84" s="61"/>
      <c r="L84" s="62"/>
      <c r="M84" s="62"/>
      <c r="N84" s="62"/>
      <c r="O84" s="62"/>
      <c r="P84" s="60"/>
      <c r="Q84" s="61">
        <v>10000</v>
      </c>
      <c r="R84" s="62">
        <v>10000</v>
      </c>
      <c r="S84" s="87"/>
      <c r="T84" s="87"/>
      <c r="U84" s="62"/>
      <c r="V84" s="60"/>
      <c r="W84" s="61"/>
      <c r="X84" s="62"/>
      <c r="Y84" s="62"/>
      <c r="Z84" s="62"/>
      <c r="AA84" s="62"/>
      <c r="AB84" s="60"/>
    </row>
    <row r="85" spans="2:28" s="16" customFormat="1" ht="24.75" customHeight="1">
      <c r="B85" s="99"/>
      <c r="C85" s="99"/>
      <c r="D85" s="99"/>
      <c r="E85" s="226"/>
      <c r="F85" s="46" t="s">
        <v>136</v>
      </c>
      <c r="G85" s="47" t="s">
        <v>190</v>
      </c>
      <c r="H85" s="17">
        <v>2005</v>
      </c>
      <c r="I85" s="17">
        <v>2006</v>
      </c>
      <c r="J85" s="60">
        <v>650000</v>
      </c>
      <c r="K85" s="61"/>
      <c r="L85" s="62"/>
      <c r="M85" s="62"/>
      <c r="N85" s="62"/>
      <c r="O85" s="62"/>
      <c r="P85" s="60"/>
      <c r="Q85" s="61">
        <v>325000</v>
      </c>
      <c r="R85" s="62">
        <f>Q85*0.15</f>
        <v>48750</v>
      </c>
      <c r="S85" s="412">
        <f>Q85*0.1</f>
        <v>32500</v>
      </c>
      <c r="T85" s="412">
        <f>Q85*0.75</f>
        <v>243750</v>
      </c>
      <c r="U85" s="62"/>
      <c r="V85" s="60"/>
      <c r="W85" s="61">
        <v>325000</v>
      </c>
      <c r="X85" s="62">
        <f>W85*0.15</f>
        <v>48750</v>
      </c>
      <c r="Y85" s="412">
        <f>W85*0.1</f>
        <v>32500</v>
      </c>
      <c r="Z85" s="412">
        <f>W85*0.75</f>
        <v>243750</v>
      </c>
      <c r="AA85" s="62"/>
      <c r="AB85" s="60"/>
    </row>
    <row r="86" spans="2:28" s="16" customFormat="1" ht="24.75" customHeight="1">
      <c r="B86" s="99"/>
      <c r="C86" s="99"/>
      <c r="D86" s="99"/>
      <c r="E86" s="226"/>
      <c r="F86" s="46" t="s">
        <v>137</v>
      </c>
      <c r="G86" s="43" t="s">
        <v>203</v>
      </c>
      <c r="H86" s="17">
        <v>2006</v>
      </c>
      <c r="I86" s="17">
        <v>2006</v>
      </c>
      <c r="J86" s="60">
        <v>100000</v>
      </c>
      <c r="K86" s="61"/>
      <c r="L86" s="62"/>
      <c r="M86" s="62"/>
      <c r="N86" s="62"/>
      <c r="O86" s="62"/>
      <c r="P86" s="60"/>
      <c r="Q86" s="61"/>
      <c r="R86" s="62"/>
      <c r="S86" s="70"/>
      <c r="T86" s="70"/>
      <c r="U86" s="62"/>
      <c r="V86" s="60"/>
      <c r="W86" s="61">
        <v>100000</v>
      </c>
      <c r="X86" s="62">
        <f>W86*0.15</f>
        <v>15000</v>
      </c>
      <c r="Y86" s="412">
        <f>W86*0.1</f>
        <v>10000</v>
      </c>
      <c r="Z86" s="412">
        <f>W86*0.75</f>
        <v>75000</v>
      </c>
      <c r="AA86" s="62"/>
      <c r="AB86" s="60"/>
    </row>
    <row r="87" spans="2:28" s="16" customFormat="1" ht="24.75" customHeight="1">
      <c r="B87" s="99"/>
      <c r="C87" s="99"/>
      <c r="D87" s="99"/>
      <c r="E87" s="226"/>
      <c r="F87" s="46" t="s">
        <v>139</v>
      </c>
      <c r="G87" s="47" t="s">
        <v>151</v>
      </c>
      <c r="H87" s="17">
        <v>2006</v>
      </c>
      <c r="I87" s="17">
        <v>2006</v>
      </c>
      <c r="J87" s="60">
        <v>50000</v>
      </c>
      <c r="K87" s="61"/>
      <c r="L87" s="62"/>
      <c r="M87" s="62"/>
      <c r="N87" s="62"/>
      <c r="O87" s="62"/>
      <c r="P87" s="60"/>
      <c r="Q87" s="61"/>
      <c r="R87" s="62"/>
      <c r="S87" s="87"/>
      <c r="T87" s="87"/>
      <c r="U87" s="62"/>
      <c r="V87" s="60"/>
      <c r="W87" s="61">
        <v>50000</v>
      </c>
      <c r="X87" s="62">
        <v>50000</v>
      </c>
      <c r="Y87" s="62"/>
      <c r="Z87" s="62"/>
      <c r="AA87" s="62"/>
      <c r="AB87" s="60"/>
    </row>
    <row r="88" spans="2:28" s="13" customFormat="1" ht="24.75" customHeight="1" thickBot="1">
      <c r="B88" s="99"/>
      <c r="C88" s="99"/>
      <c r="D88" s="99"/>
      <c r="E88" s="226"/>
      <c r="F88" s="49" t="s">
        <v>140</v>
      </c>
      <c r="G88" s="44" t="s">
        <v>152</v>
      </c>
      <c r="H88" s="34">
        <v>2006</v>
      </c>
      <c r="I88" s="34">
        <v>2006</v>
      </c>
      <c r="J88" s="81">
        <v>10000</v>
      </c>
      <c r="K88" s="82"/>
      <c r="L88" s="63"/>
      <c r="M88" s="63"/>
      <c r="N88" s="63"/>
      <c r="O88" s="84"/>
      <c r="P88" s="81"/>
      <c r="Q88" s="82"/>
      <c r="R88" s="63"/>
      <c r="S88" s="88"/>
      <c r="T88" s="88"/>
      <c r="U88" s="63"/>
      <c r="V88" s="81"/>
      <c r="W88" s="82">
        <v>10000</v>
      </c>
      <c r="X88" s="63">
        <v>10000</v>
      </c>
      <c r="Y88" s="63"/>
      <c r="Z88" s="63"/>
      <c r="AA88" s="63"/>
      <c r="AB88" s="81"/>
    </row>
    <row r="89" spans="2:28" s="16" customFormat="1" ht="24.75" customHeight="1" thickBot="1" thickTop="1">
      <c r="B89" s="229"/>
      <c r="C89" s="229"/>
      <c r="D89" s="230"/>
      <c r="E89" s="235"/>
      <c r="F89" s="459" t="s">
        <v>244</v>
      </c>
      <c r="G89" s="460"/>
      <c r="H89" s="460"/>
      <c r="I89" s="461"/>
      <c r="J89" s="185">
        <f>SUM(J90:J92)</f>
        <v>1455000</v>
      </c>
      <c r="K89" s="186">
        <f>SUM(K90:K92)</f>
        <v>35000</v>
      </c>
      <c r="L89" s="186">
        <f aca="true" t="shared" si="8" ref="L89:AB89">SUM(L90:L92)</f>
        <v>35000</v>
      </c>
      <c r="M89" s="186">
        <f t="shared" si="8"/>
        <v>0</v>
      </c>
      <c r="N89" s="186">
        <f t="shared" si="8"/>
        <v>0</v>
      </c>
      <c r="O89" s="186">
        <f t="shared" si="8"/>
        <v>0</v>
      </c>
      <c r="P89" s="186">
        <f t="shared" si="8"/>
        <v>0</v>
      </c>
      <c r="Q89" s="186">
        <f t="shared" si="8"/>
        <v>420000</v>
      </c>
      <c r="R89" s="186">
        <f t="shared" si="8"/>
        <v>42000</v>
      </c>
      <c r="S89" s="186">
        <f t="shared" si="8"/>
        <v>42000</v>
      </c>
      <c r="T89" s="186">
        <f t="shared" si="8"/>
        <v>315000</v>
      </c>
      <c r="U89" s="186">
        <f t="shared" si="8"/>
        <v>21000</v>
      </c>
      <c r="V89" s="186">
        <f t="shared" si="8"/>
        <v>0</v>
      </c>
      <c r="W89" s="186">
        <f t="shared" si="8"/>
        <v>1000000</v>
      </c>
      <c r="X89" s="186">
        <f t="shared" si="8"/>
        <v>150000</v>
      </c>
      <c r="Y89" s="186">
        <f t="shared" si="8"/>
        <v>100000</v>
      </c>
      <c r="Z89" s="186">
        <f t="shared" si="8"/>
        <v>750000</v>
      </c>
      <c r="AA89" s="186">
        <f t="shared" si="8"/>
        <v>0</v>
      </c>
      <c r="AB89" s="388">
        <f t="shared" si="8"/>
        <v>0</v>
      </c>
    </row>
    <row r="90" spans="2:28" s="16" customFormat="1" ht="24.75" customHeight="1" thickTop="1">
      <c r="B90" s="99"/>
      <c r="C90" s="99"/>
      <c r="D90" s="99"/>
      <c r="E90" s="226"/>
      <c r="F90" s="45" t="s">
        <v>146</v>
      </c>
      <c r="G90" s="50" t="s">
        <v>245</v>
      </c>
      <c r="H90" s="33">
        <v>2004</v>
      </c>
      <c r="I90" s="33">
        <v>2005</v>
      </c>
      <c r="J90" s="64">
        <v>335000</v>
      </c>
      <c r="K90" s="65">
        <v>35000</v>
      </c>
      <c r="L90" s="83">
        <f>K90</f>
        <v>35000</v>
      </c>
      <c r="M90" s="165"/>
      <c r="N90" s="165"/>
      <c r="O90" s="83"/>
      <c r="P90" s="64"/>
      <c r="Q90" s="65">
        <v>300000</v>
      </c>
      <c r="R90" s="83">
        <f>Q90*0.1</f>
        <v>30000</v>
      </c>
      <c r="S90" s="410">
        <f>Q90*0.1</f>
        <v>30000</v>
      </c>
      <c r="T90" s="410">
        <f>Q90*0.75</f>
        <v>225000</v>
      </c>
      <c r="U90" s="83">
        <f>Q90*0.05</f>
        <v>15000</v>
      </c>
      <c r="V90" s="64"/>
      <c r="W90" s="65"/>
      <c r="X90" s="83"/>
      <c r="Y90" s="83"/>
      <c r="Z90" s="86"/>
      <c r="AA90" s="86"/>
      <c r="AB90" s="64"/>
    </row>
    <row r="91" spans="2:28" s="16" customFormat="1" ht="24.75" customHeight="1">
      <c r="B91" s="99"/>
      <c r="C91" s="99"/>
      <c r="D91" s="99"/>
      <c r="E91" s="226"/>
      <c r="F91" s="46" t="s">
        <v>147</v>
      </c>
      <c r="G91" s="47" t="s">
        <v>15</v>
      </c>
      <c r="H91" s="17">
        <v>2005</v>
      </c>
      <c r="I91" s="257">
        <v>2005</v>
      </c>
      <c r="J91" s="258">
        <v>120000</v>
      </c>
      <c r="K91" s="259"/>
      <c r="L91" s="260"/>
      <c r="M91" s="261"/>
      <c r="N91" s="261"/>
      <c r="O91" s="260"/>
      <c r="P91" s="258"/>
      <c r="Q91" s="259">
        <v>120000</v>
      </c>
      <c r="R91" s="260">
        <v>12000</v>
      </c>
      <c r="S91" s="411">
        <v>12000</v>
      </c>
      <c r="T91" s="411">
        <v>90000</v>
      </c>
      <c r="U91" s="260">
        <v>6000</v>
      </c>
      <c r="V91" s="258"/>
      <c r="W91" s="259"/>
      <c r="X91" s="260"/>
      <c r="Y91" s="260"/>
      <c r="Z91" s="262"/>
      <c r="AA91" s="262"/>
      <c r="AB91" s="258"/>
    </row>
    <row r="92" spans="2:28" s="16" customFormat="1" ht="24.75" customHeight="1" thickBot="1">
      <c r="B92" s="99"/>
      <c r="C92" s="99"/>
      <c r="D92" s="99"/>
      <c r="E92" s="226"/>
      <c r="F92" s="49" t="s">
        <v>256</v>
      </c>
      <c r="G92" s="51" t="s">
        <v>257</v>
      </c>
      <c r="H92" s="34">
        <v>2006</v>
      </c>
      <c r="I92" s="34">
        <v>2006</v>
      </c>
      <c r="J92" s="81">
        <v>1000000</v>
      </c>
      <c r="K92" s="82"/>
      <c r="L92" s="63"/>
      <c r="M92" s="88"/>
      <c r="N92" s="88"/>
      <c r="O92" s="63"/>
      <c r="P92" s="81"/>
      <c r="Q92" s="82"/>
      <c r="R92" s="63"/>
      <c r="S92" s="167"/>
      <c r="T92" s="167"/>
      <c r="U92" s="63"/>
      <c r="V92" s="81"/>
      <c r="W92" s="82">
        <v>1000000</v>
      </c>
      <c r="X92" s="63">
        <v>150000</v>
      </c>
      <c r="Y92" s="263">
        <v>100000</v>
      </c>
      <c r="Z92" s="263">
        <v>750000</v>
      </c>
      <c r="AA92" s="88"/>
      <c r="AB92" s="81"/>
    </row>
    <row r="93" spans="2:28" s="13" customFormat="1" ht="22.5" customHeight="1" thickBot="1" thickTop="1">
      <c r="B93" s="99"/>
      <c r="C93" s="99"/>
      <c r="D93" s="99"/>
      <c r="E93" s="226"/>
      <c r="F93" s="459" t="s">
        <v>258</v>
      </c>
      <c r="G93" s="462"/>
      <c r="H93" s="462"/>
      <c r="I93" s="463"/>
      <c r="J93" s="185">
        <f>SUM(J94)</f>
        <v>150000</v>
      </c>
      <c r="K93" s="186">
        <f>SUM(K94:K94)</f>
        <v>0</v>
      </c>
      <c r="L93" s="186">
        <f aca="true" t="shared" si="9" ref="L93:AB93">SUM(L94:L94)</f>
        <v>0</v>
      </c>
      <c r="M93" s="186">
        <f t="shared" si="9"/>
        <v>0</v>
      </c>
      <c r="N93" s="186">
        <f t="shared" si="9"/>
        <v>0</v>
      </c>
      <c r="O93" s="186">
        <f t="shared" si="9"/>
        <v>0</v>
      </c>
      <c r="P93" s="186">
        <f t="shared" si="9"/>
        <v>0</v>
      </c>
      <c r="Q93" s="186">
        <f t="shared" si="9"/>
        <v>0</v>
      </c>
      <c r="R93" s="186">
        <f t="shared" si="9"/>
        <v>0</v>
      </c>
      <c r="S93" s="186">
        <f t="shared" si="9"/>
        <v>0</v>
      </c>
      <c r="T93" s="186">
        <f t="shared" si="9"/>
        <v>0</v>
      </c>
      <c r="U93" s="186">
        <f t="shared" si="9"/>
        <v>0</v>
      </c>
      <c r="V93" s="186">
        <f t="shared" si="9"/>
        <v>0</v>
      </c>
      <c r="W93" s="186">
        <f t="shared" si="9"/>
        <v>150000</v>
      </c>
      <c r="X93" s="186">
        <f t="shared" si="9"/>
        <v>22500</v>
      </c>
      <c r="Y93" s="186">
        <f t="shared" si="9"/>
        <v>15000</v>
      </c>
      <c r="Z93" s="186">
        <f t="shared" si="9"/>
        <v>112500</v>
      </c>
      <c r="AA93" s="186">
        <f t="shared" si="9"/>
        <v>0</v>
      </c>
      <c r="AB93" s="388">
        <f t="shared" si="9"/>
        <v>0</v>
      </c>
    </row>
    <row r="94" spans="2:28" s="13" customFormat="1" ht="19.5" customHeight="1" thickBot="1" thickTop="1">
      <c r="B94" s="231"/>
      <c r="C94" s="231"/>
      <c r="D94" s="232"/>
      <c r="E94" s="367"/>
      <c r="F94" s="385" t="s">
        <v>173</v>
      </c>
      <c r="G94" s="386" t="s">
        <v>298</v>
      </c>
      <c r="H94" s="387">
        <v>2006</v>
      </c>
      <c r="I94" s="387">
        <v>2006</v>
      </c>
      <c r="J94" s="351">
        <v>150000</v>
      </c>
      <c r="K94" s="352"/>
      <c r="L94" s="353"/>
      <c r="M94" s="354"/>
      <c r="N94" s="354"/>
      <c r="O94" s="353"/>
      <c r="P94" s="351"/>
      <c r="Q94" s="352"/>
      <c r="R94" s="353"/>
      <c r="S94" s="355"/>
      <c r="T94" s="355"/>
      <c r="U94" s="353"/>
      <c r="V94" s="351"/>
      <c r="W94" s="352">
        <v>150000</v>
      </c>
      <c r="X94" s="353">
        <v>22500</v>
      </c>
      <c r="Y94" s="356">
        <v>15000</v>
      </c>
      <c r="Z94" s="356">
        <v>112500</v>
      </c>
      <c r="AA94" s="354"/>
      <c r="AB94" s="389"/>
    </row>
    <row r="95" spans="2:28" s="13" customFormat="1" ht="19.5" customHeight="1" thickTop="1">
      <c r="B95" s="231"/>
      <c r="C95" s="231"/>
      <c r="D95" s="232"/>
      <c r="E95" s="238"/>
      <c r="F95" s="359"/>
      <c r="G95" s="360" t="s">
        <v>280</v>
      </c>
      <c r="H95" s="361"/>
      <c r="I95" s="361"/>
      <c r="J95" s="362"/>
      <c r="K95" s="362"/>
      <c r="L95" s="362"/>
      <c r="M95" s="363"/>
      <c r="N95" s="363"/>
      <c r="O95" s="362"/>
      <c r="P95" s="362"/>
      <c r="Q95" s="362"/>
      <c r="R95" s="362"/>
      <c r="S95" s="364"/>
      <c r="T95" s="364"/>
      <c r="U95" s="362"/>
      <c r="V95" s="362"/>
      <c r="W95" s="362"/>
      <c r="X95" s="362"/>
      <c r="Y95" s="362"/>
      <c r="Z95" s="365"/>
      <c r="AA95" s="363"/>
      <c r="AB95" s="362"/>
    </row>
    <row r="96" spans="2:28" s="13" customFormat="1" ht="19.5" customHeight="1">
      <c r="B96" s="231"/>
      <c r="C96" s="231"/>
      <c r="D96" s="232"/>
      <c r="E96" s="238"/>
      <c r="F96" s="301"/>
      <c r="G96" s="348" t="s">
        <v>282</v>
      </c>
      <c r="H96" s="288"/>
      <c r="I96" s="288"/>
      <c r="J96" s="290"/>
      <c r="K96" s="290"/>
      <c r="L96" s="290"/>
      <c r="M96" s="291"/>
      <c r="N96" s="291"/>
      <c r="O96" s="290"/>
      <c r="P96" s="290"/>
      <c r="Q96" s="290"/>
      <c r="R96" s="290"/>
      <c r="S96" s="293"/>
      <c r="T96" s="293"/>
      <c r="U96" s="290"/>
      <c r="V96" s="290"/>
      <c r="W96" s="290"/>
      <c r="X96" s="290"/>
      <c r="Y96" s="290"/>
      <c r="Z96" s="366"/>
      <c r="AA96" s="291"/>
      <c r="AB96" s="290"/>
    </row>
    <row r="97" spans="2:28" s="13" customFormat="1" ht="19.5" customHeight="1">
      <c r="B97" s="231"/>
      <c r="C97" s="231"/>
      <c r="D97" s="232"/>
      <c r="E97" s="238"/>
      <c r="F97" s="301"/>
      <c r="G97" s="368" t="s">
        <v>285</v>
      </c>
      <c r="H97" s="288"/>
      <c r="I97" s="288"/>
      <c r="J97" s="290"/>
      <c r="K97" s="290"/>
      <c r="L97" s="290"/>
      <c r="M97" s="291"/>
      <c r="N97" s="291"/>
      <c r="O97" s="290"/>
      <c r="P97" s="290"/>
      <c r="Q97" s="290"/>
      <c r="R97" s="290"/>
      <c r="S97" s="293"/>
      <c r="T97" s="293"/>
      <c r="U97" s="290"/>
      <c r="V97" s="290"/>
      <c r="W97" s="290"/>
      <c r="X97" s="290"/>
      <c r="Y97" s="290"/>
      <c r="Z97" s="366"/>
      <c r="AA97" s="291"/>
      <c r="AB97" s="290"/>
    </row>
    <row r="98" spans="2:28" s="13" customFormat="1" ht="19.5" customHeight="1">
      <c r="B98" s="231"/>
      <c r="C98" s="231"/>
      <c r="D98" s="232"/>
      <c r="E98" s="238"/>
      <c r="F98" s="301"/>
      <c r="G98" s="347" t="s">
        <v>286</v>
      </c>
      <c r="H98" s="288"/>
      <c r="I98" s="288"/>
      <c r="J98" s="290"/>
      <c r="K98" s="290"/>
      <c r="L98" s="290"/>
      <c r="M98" s="291"/>
      <c r="N98" s="291"/>
      <c r="O98" s="290"/>
      <c r="P98" s="290"/>
      <c r="Q98" s="290"/>
      <c r="R98" s="290"/>
      <c r="S98" s="293"/>
      <c r="T98" s="293"/>
      <c r="U98" s="290"/>
      <c r="V98" s="290"/>
      <c r="W98" s="290"/>
      <c r="X98" s="290"/>
      <c r="Y98" s="290"/>
      <c r="Z98" s="366"/>
      <c r="AA98" s="291"/>
      <c r="AB98" s="290"/>
    </row>
    <row r="99" spans="2:28" s="13" customFormat="1" ht="19.5" customHeight="1">
      <c r="B99" s="231"/>
      <c r="C99" s="231"/>
      <c r="D99" s="232"/>
      <c r="E99" s="238"/>
      <c r="F99" s="301"/>
      <c r="G99" s="370" t="s">
        <v>287</v>
      </c>
      <c r="H99" s="288"/>
      <c r="I99" s="288"/>
      <c r="J99" s="290"/>
      <c r="K99" s="290"/>
      <c r="L99" s="290"/>
      <c r="M99" s="291"/>
      <c r="N99" s="291"/>
      <c r="O99" s="290"/>
      <c r="P99" s="290"/>
      <c r="Q99" s="290"/>
      <c r="R99" s="290"/>
      <c r="S99" s="293"/>
      <c r="T99" s="293"/>
      <c r="U99" s="290"/>
      <c r="V99" s="290"/>
      <c r="W99" s="290"/>
      <c r="X99" s="290"/>
      <c r="Y99" s="290"/>
      <c r="Z99" s="366"/>
      <c r="AA99" s="291"/>
      <c r="AB99" s="290"/>
    </row>
    <row r="100" spans="2:28" s="13" customFormat="1" ht="19.5" customHeight="1" thickBot="1">
      <c r="B100" s="231"/>
      <c r="C100" s="231"/>
      <c r="D100" s="232"/>
      <c r="E100" s="238"/>
      <c r="F100" s="426" t="s">
        <v>9</v>
      </c>
      <c r="G100" s="447"/>
      <c r="H100" s="447"/>
      <c r="I100" s="448"/>
      <c r="J100" s="358">
        <f aca="true" t="shared" si="10" ref="J100:AA100">J7+J89+J30+J73+J79+J93</f>
        <v>39884000</v>
      </c>
      <c r="K100" s="358">
        <f>K7+K89+K30+K73+K79+K93</f>
        <v>16293000</v>
      </c>
      <c r="L100" s="358">
        <f t="shared" si="10"/>
        <v>5416000</v>
      </c>
      <c r="M100" s="358">
        <f t="shared" si="10"/>
        <v>625000</v>
      </c>
      <c r="N100" s="358">
        <f t="shared" si="10"/>
        <v>0</v>
      </c>
      <c r="O100" s="358">
        <f t="shared" si="10"/>
        <v>0</v>
      </c>
      <c r="P100" s="358">
        <f t="shared" si="10"/>
        <v>10252000</v>
      </c>
      <c r="Q100" s="358">
        <f t="shared" si="10"/>
        <v>12291000</v>
      </c>
      <c r="R100" s="358">
        <f t="shared" si="10"/>
        <v>1475000</v>
      </c>
      <c r="S100" s="358">
        <f t="shared" si="10"/>
        <v>1205500</v>
      </c>
      <c r="T100" s="358">
        <f t="shared" si="10"/>
        <v>9041250</v>
      </c>
      <c r="U100" s="358">
        <f t="shared" si="10"/>
        <v>546000</v>
      </c>
      <c r="V100" s="358">
        <f t="shared" si="10"/>
        <v>23250</v>
      </c>
      <c r="W100" s="358">
        <f t="shared" si="10"/>
        <v>11300000</v>
      </c>
      <c r="X100" s="358">
        <f t="shared" si="10"/>
        <v>1362500</v>
      </c>
      <c r="Y100" s="358">
        <f t="shared" si="10"/>
        <v>1122500</v>
      </c>
      <c r="Z100" s="358">
        <f t="shared" si="10"/>
        <v>8418750</v>
      </c>
      <c r="AA100" s="358">
        <f t="shared" si="10"/>
        <v>377500</v>
      </c>
      <c r="AB100" s="358">
        <f>AB7+AB89+AB30+AB73+AB79+AB93</f>
        <v>18750</v>
      </c>
    </row>
    <row r="101" spans="2:28" s="13" customFormat="1" ht="19.5" customHeight="1" thickBot="1" thickTop="1">
      <c r="B101" s="231"/>
      <c r="C101" s="231"/>
      <c r="D101" s="232"/>
      <c r="E101" s="238"/>
      <c r="F101" s="464" t="s">
        <v>10</v>
      </c>
      <c r="G101" s="465"/>
      <c r="H101" s="465"/>
      <c r="I101" s="466"/>
      <c r="J101" s="14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20"/>
    </row>
    <row r="102" spans="2:28" s="13" customFormat="1" ht="19.5" customHeight="1" thickBot="1" thickTop="1">
      <c r="B102" s="231"/>
      <c r="C102" s="231"/>
      <c r="D102" s="232"/>
      <c r="E102" s="238"/>
      <c r="F102" s="449" t="s">
        <v>2</v>
      </c>
      <c r="G102" s="450"/>
      <c r="H102" s="450"/>
      <c r="I102" s="451"/>
      <c r="J102" s="15">
        <f>L100+R100+X100</f>
        <v>8253500</v>
      </c>
      <c r="K102" s="11"/>
      <c r="L102" s="30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30"/>
      <c r="Z102" s="11"/>
      <c r="AA102" s="11"/>
      <c r="AB102" s="11"/>
    </row>
    <row r="103" spans="6:28" ht="19.5" customHeight="1" thickBot="1" thickTop="1">
      <c r="F103" s="449" t="s">
        <v>3</v>
      </c>
      <c r="G103" s="450"/>
      <c r="H103" s="450"/>
      <c r="I103" s="451"/>
      <c r="J103" s="15">
        <f>M100+S100+Y100</f>
        <v>2953000</v>
      </c>
      <c r="K103" s="11"/>
      <c r="L103" s="30"/>
      <c r="M103" s="3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30"/>
      <c r="Z103" s="11"/>
      <c r="AA103" s="11"/>
      <c r="AB103" s="11"/>
    </row>
    <row r="104" spans="6:28" ht="16.5" customHeight="1" thickBot="1" thickTop="1">
      <c r="F104" s="449" t="s">
        <v>5</v>
      </c>
      <c r="G104" s="450"/>
      <c r="H104" s="450"/>
      <c r="I104" s="451"/>
      <c r="J104" s="15">
        <f>N100+T100+Z100</f>
        <v>17460000</v>
      </c>
      <c r="K104" s="11"/>
      <c r="L104" s="30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30"/>
      <c r="Z104" s="11"/>
      <c r="AA104" s="11"/>
      <c r="AB104" s="11"/>
    </row>
    <row r="105" spans="6:28" ht="16.5" customHeight="1" thickBot="1" thickTop="1">
      <c r="F105" s="449" t="s">
        <v>4</v>
      </c>
      <c r="G105" s="450"/>
      <c r="H105" s="450"/>
      <c r="I105" s="451"/>
      <c r="J105" s="418">
        <f>O100+U100+AA100</f>
        <v>923500</v>
      </c>
      <c r="K105" s="11"/>
      <c r="L105" s="30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30"/>
      <c r="Z105" s="11"/>
      <c r="AA105" s="11"/>
      <c r="AB105" s="11"/>
    </row>
    <row r="106" spans="6:28" ht="15.75" customHeight="1" thickBot="1" thickTop="1">
      <c r="F106" s="449" t="s">
        <v>6</v>
      </c>
      <c r="G106" s="450"/>
      <c r="H106" s="450"/>
      <c r="I106" s="451"/>
      <c r="J106" s="418">
        <f>P100+V100+AB100</f>
        <v>10294000</v>
      </c>
      <c r="K106" s="11"/>
      <c r="L106" s="30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30"/>
      <c r="Z106" s="11"/>
      <c r="AA106" s="11"/>
      <c r="AB106" s="11"/>
    </row>
    <row r="107" spans="11:28" ht="12" thickTop="1">
      <c r="K107" s="11"/>
      <c r="L107" s="54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1"/>
      <c r="Y107" s="55"/>
      <c r="Z107" s="19"/>
      <c r="AA107" s="19"/>
      <c r="AB107" s="19"/>
    </row>
    <row r="108" spans="6:28" ht="11.25">
      <c r="F108" s="11"/>
      <c r="G108" s="31"/>
      <c r="H108" s="11"/>
      <c r="I108" s="11"/>
      <c r="J108" s="11"/>
      <c r="K108" s="11"/>
      <c r="L108" s="30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1"/>
      <c r="Y108" s="55"/>
      <c r="Z108" s="19"/>
      <c r="AA108" s="19"/>
      <c r="AB108" s="19"/>
    </row>
    <row r="109" spans="6:28" ht="30" customHeight="1">
      <c r="F109" s="11"/>
      <c r="G109" s="31"/>
      <c r="H109" s="11"/>
      <c r="I109" s="11"/>
      <c r="J109" s="11"/>
      <c r="K109" s="11"/>
      <c r="L109" s="30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1"/>
      <c r="Y109" s="55"/>
      <c r="Z109" s="19"/>
      <c r="AA109" s="19"/>
      <c r="AB109" s="19"/>
    </row>
    <row r="110" spans="6:28" ht="12.75" customHeight="1">
      <c r="F110" s="11"/>
      <c r="G110" s="31"/>
      <c r="H110" s="11"/>
      <c r="I110" s="11"/>
      <c r="J110" s="11"/>
      <c r="K110" s="11"/>
      <c r="L110" s="54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30"/>
      <c r="Z110" s="11"/>
      <c r="AA110" s="11"/>
      <c r="AB110" s="11"/>
    </row>
    <row r="111" spans="6:28" ht="15.75" customHeight="1">
      <c r="F111" s="11"/>
      <c r="G111" s="31"/>
      <c r="H111" s="11"/>
      <c r="I111" s="11"/>
      <c r="J111" s="11"/>
      <c r="K111" s="11"/>
      <c r="L111" s="30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6:28" ht="11.25">
      <c r="F112" s="11"/>
      <c r="G112" s="31"/>
      <c r="H112" s="11"/>
      <c r="I112" s="11"/>
      <c r="J112" s="11"/>
      <c r="K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1:28" ht="11.25">
      <c r="K113" s="11"/>
      <c r="L113" s="30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1:28" ht="11.25">
      <c r="K114" s="11"/>
      <c r="L114" s="56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1:28" ht="11.25">
      <c r="K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1:28" ht="11.25">
      <c r="K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1:28" ht="11.25"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1:28" ht="11.25"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7:28" ht="11.25">
      <c r="G119" s="30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7:28" ht="11.25">
      <c r="G120" s="30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7:28" ht="11.25">
      <c r="G121" s="30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7:28" ht="11.25">
      <c r="G122" s="56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1:28" ht="11.25"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1:28" ht="11.25"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1:28" ht="11.25"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1:28" ht="11.25"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9:28" ht="11.25"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9:28" ht="11.25"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9:28" ht="11.25"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5:23" ht="11.25">
      <c r="E130" s="95"/>
      <c r="S130" s="11"/>
      <c r="T130" s="11"/>
      <c r="U130" s="11"/>
      <c r="V130" s="11"/>
      <c r="W130" s="11"/>
    </row>
    <row r="131" spans="5:23" ht="11.25">
      <c r="E131" s="95"/>
      <c r="S131" s="11"/>
      <c r="T131" s="11"/>
      <c r="U131" s="11"/>
      <c r="V131" s="11"/>
      <c r="W131" s="11"/>
    </row>
    <row r="132" spans="5:23" ht="11.25">
      <c r="E132" s="95"/>
      <c r="S132" s="11"/>
      <c r="T132" s="11"/>
      <c r="U132" s="11"/>
      <c r="V132" s="11"/>
      <c r="W132" s="11"/>
    </row>
    <row r="133" spans="5:23" ht="11.25">
      <c r="E133" s="95"/>
      <c r="S133" s="11"/>
      <c r="T133" s="11"/>
      <c r="U133" s="11"/>
      <c r="V133" s="11"/>
      <c r="W133" s="11"/>
    </row>
    <row r="134" ht="11.25">
      <c r="E134" s="95"/>
    </row>
    <row r="135" ht="11.25">
      <c r="E135" s="95"/>
    </row>
    <row r="136" ht="11.25">
      <c r="E136" s="95"/>
    </row>
    <row r="137" ht="11.25">
      <c r="E137" s="95"/>
    </row>
    <row r="138" ht="11.25">
      <c r="E138" s="95"/>
    </row>
    <row r="139" ht="12.75" customHeight="1">
      <c r="E139" s="95"/>
    </row>
    <row r="140" ht="11.25">
      <c r="E140" s="95"/>
    </row>
    <row r="141" ht="11.25">
      <c r="E141" s="95"/>
    </row>
    <row r="142" ht="11.25">
      <c r="E142" s="95"/>
    </row>
    <row r="143" ht="11.25">
      <c r="E143" s="95"/>
    </row>
    <row r="144" ht="11.25">
      <c r="E144" s="95"/>
    </row>
    <row r="145" ht="11.25">
      <c r="E145" s="95"/>
    </row>
    <row r="146" ht="11.25">
      <c r="E146" s="95"/>
    </row>
    <row r="147" ht="11.25">
      <c r="E147" s="95"/>
    </row>
    <row r="148" ht="11.25">
      <c r="E148" s="95"/>
    </row>
    <row r="149" ht="11.25">
      <c r="E149" s="95"/>
    </row>
    <row r="150" ht="11.25">
      <c r="E150" s="95"/>
    </row>
    <row r="151" ht="11.25">
      <c r="E151" s="95"/>
    </row>
    <row r="152" ht="11.25">
      <c r="E152" s="95"/>
    </row>
    <row r="153" ht="11.25">
      <c r="E153" s="95"/>
    </row>
    <row r="154" ht="11.25">
      <c r="E154" s="95"/>
    </row>
    <row r="155" ht="11.25">
      <c r="E155" s="95"/>
    </row>
    <row r="156" ht="11.25">
      <c r="E156" s="95"/>
    </row>
    <row r="157" ht="11.25">
      <c r="E157" s="95"/>
    </row>
    <row r="158" ht="11.25">
      <c r="E158" s="95"/>
    </row>
    <row r="159" ht="11.25">
      <c r="E159" s="95"/>
    </row>
    <row r="160" ht="11.25">
      <c r="E160" s="95"/>
    </row>
    <row r="161" ht="11.25">
      <c r="E161" s="95"/>
    </row>
    <row r="162" ht="11.25">
      <c r="E162" s="95"/>
    </row>
    <row r="163" ht="11.25">
      <c r="E163" s="95"/>
    </row>
    <row r="164" ht="11.25">
      <c r="E164" s="95"/>
    </row>
    <row r="165" ht="11.25">
      <c r="E165" s="95"/>
    </row>
    <row r="166" ht="11.25">
      <c r="E166" s="95"/>
    </row>
    <row r="167" ht="11.25">
      <c r="E167" s="95"/>
    </row>
    <row r="168" ht="11.25">
      <c r="E168" s="95"/>
    </row>
    <row r="169" ht="11.25">
      <c r="E169" s="95"/>
    </row>
    <row r="170" ht="11.25">
      <c r="E170" s="95"/>
    </row>
    <row r="171" ht="11.25">
      <c r="E171" s="95"/>
    </row>
    <row r="172" ht="11.25">
      <c r="E172" s="95"/>
    </row>
    <row r="173" ht="11.25">
      <c r="E173" s="95"/>
    </row>
    <row r="174" ht="11.25">
      <c r="E174" s="95"/>
    </row>
    <row r="175" ht="11.25">
      <c r="E175" s="95"/>
    </row>
    <row r="176" ht="11.25">
      <c r="E176" s="95"/>
    </row>
    <row r="177" ht="11.25">
      <c r="E177" s="95"/>
    </row>
    <row r="178" ht="11.25">
      <c r="E178" s="95"/>
    </row>
    <row r="179" ht="11.25">
      <c r="E179" s="95"/>
    </row>
    <row r="180" ht="11.25">
      <c r="E180" s="95"/>
    </row>
    <row r="181" ht="11.25">
      <c r="E181" s="95"/>
    </row>
    <row r="182" ht="11.25">
      <c r="E182" s="95"/>
    </row>
    <row r="183" ht="11.25">
      <c r="E183" s="95"/>
    </row>
    <row r="184" ht="11.25">
      <c r="E184" s="95"/>
    </row>
    <row r="185" ht="11.25">
      <c r="E185" s="95"/>
    </row>
    <row r="186" ht="11.25">
      <c r="E186" s="95"/>
    </row>
    <row r="187" ht="11.25">
      <c r="E187" s="95"/>
    </row>
    <row r="188" ht="11.25">
      <c r="E188" s="95"/>
    </row>
    <row r="189" ht="11.25">
      <c r="E189" s="95"/>
    </row>
    <row r="190" ht="11.25">
      <c r="E190" s="95"/>
    </row>
    <row r="191" ht="11.25">
      <c r="E191" s="95"/>
    </row>
    <row r="192" ht="11.25">
      <c r="E192" s="95"/>
    </row>
    <row r="193" ht="11.25">
      <c r="E193" s="95"/>
    </row>
    <row r="194" ht="11.25">
      <c r="E194" s="95"/>
    </row>
    <row r="195" ht="11.25">
      <c r="E195" s="95"/>
    </row>
    <row r="196" ht="11.25">
      <c r="E196" s="95"/>
    </row>
    <row r="197" ht="11.25">
      <c r="E197" s="95"/>
    </row>
    <row r="198" ht="11.25">
      <c r="E198" s="95"/>
    </row>
    <row r="199" ht="11.25">
      <c r="E199" s="95"/>
    </row>
    <row r="200" ht="11.25">
      <c r="E200" s="95"/>
    </row>
    <row r="201" ht="11.25">
      <c r="E201" s="95"/>
    </row>
    <row r="202" ht="11.25">
      <c r="E202" s="95"/>
    </row>
    <row r="203" ht="11.25">
      <c r="E203" s="95"/>
    </row>
    <row r="204" ht="11.25">
      <c r="E204" s="95"/>
    </row>
    <row r="205" ht="11.25">
      <c r="E205" s="95"/>
    </row>
    <row r="206" ht="11.25">
      <c r="E206" s="95"/>
    </row>
    <row r="207" ht="11.25">
      <c r="E207" s="95"/>
    </row>
    <row r="208" ht="11.25">
      <c r="E208" s="95"/>
    </row>
    <row r="209" ht="11.25">
      <c r="E209" s="95"/>
    </row>
    <row r="210" ht="11.25">
      <c r="E210" s="95"/>
    </row>
    <row r="211" ht="11.25">
      <c r="E211" s="95"/>
    </row>
    <row r="212" ht="11.25">
      <c r="E212" s="95"/>
    </row>
    <row r="213" ht="11.25">
      <c r="E213" s="95"/>
    </row>
    <row r="214" ht="11.25">
      <c r="E214" s="95"/>
    </row>
    <row r="215" ht="11.25">
      <c r="E215" s="95"/>
    </row>
    <row r="216" ht="11.25">
      <c r="E216" s="95"/>
    </row>
    <row r="217" ht="11.25">
      <c r="E217" s="95"/>
    </row>
    <row r="218" ht="11.25">
      <c r="E218" s="95"/>
    </row>
    <row r="219" ht="11.25">
      <c r="E219" s="95"/>
    </row>
    <row r="220" ht="11.25">
      <c r="E220" s="95"/>
    </row>
    <row r="221" ht="11.25">
      <c r="E221" s="95"/>
    </row>
    <row r="222" ht="11.25">
      <c r="E222" s="95"/>
    </row>
    <row r="223" ht="11.25">
      <c r="E223" s="95"/>
    </row>
    <row r="224" ht="11.25">
      <c r="E224" s="95"/>
    </row>
    <row r="225" ht="11.25">
      <c r="E225" s="95"/>
    </row>
    <row r="226" ht="11.25">
      <c r="E226" s="95"/>
    </row>
    <row r="227" ht="11.25">
      <c r="E227" s="95"/>
    </row>
    <row r="228" ht="11.25">
      <c r="E228" s="95"/>
    </row>
    <row r="229" ht="11.25">
      <c r="E229" s="95"/>
    </row>
    <row r="230" ht="11.25">
      <c r="E230" s="95"/>
    </row>
    <row r="231" ht="11.25">
      <c r="E231" s="95"/>
    </row>
    <row r="232" ht="11.25">
      <c r="E232" s="95"/>
    </row>
    <row r="233" ht="11.25">
      <c r="E233" s="95"/>
    </row>
    <row r="234" ht="11.25">
      <c r="E234" s="95"/>
    </row>
    <row r="235" ht="11.25">
      <c r="E235" s="95"/>
    </row>
    <row r="236" ht="11.25">
      <c r="E236" s="95"/>
    </row>
    <row r="237" ht="11.25">
      <c r="E237" s="95"/>
    </row>
    <row r="238" ht="11.25">
      <c r="E238" s="95"/>
    </row>
    <row r="239" ht="11.25">
      <c r="E239" s="95"/>
    </row>
    <row r="240" ht="11.25">
      <c r="E240" s="95"/>
    </row>
    <row r="241" ht="11.25">
      <c r="E241" s="95"/>
    </row>
    <row r="242" ht="11.25">
      <c r="E242" s="95"/>
    </row>
    <row r="243" ht="11.25">
      <c r="E243" s="95"/>
    </row>
    <row r="244" ht="11.25">
      <c r="E244" s="95"/>
    </row>
    <row r="245" ht="11.25">
      <c r="E245" s="95"/>
    </row>
    <row r="246" ht="11.25">
      <c r="E246" s="95"/>
    </row>
    <row r="247" ht="11.25">
      <c r="E247" s="95"/>
    </row>
    <row r="248" ht="11.25">
      <c r="E248" s="95"/>
    </row>
    <row r="249" ht="11.25">
      <c r="E249" s="95"/>
    </row>
    <row r="250" ht="11.25">
      <c r="E250" s="95"/>
    </row>
    <row r="251" ht="11.25">
      <c r="E251" s="95"/>
    </row>
    <row r="252" ht="11.25">
      <c r="E252" s="95"/>
    </row>
    <row r="253" ht="11.25">
      <c r="E253" s="95"/>
    </row>
    <row r="254" ht="11.25">
      <c r="E254" s="95"/>
    </row>
    <row r="255" ht="11.25">
      <c r="E255" s="95"/>
    </row>
    <row r="256" ht="11.25">
      <c r="E256" s="95"/>
    </row>
    <row r="257" ht="11.25">
      <c r="E257" s="95"/>
    </row>
    <row r="258" ht="11.25">
      <c r="E258" s="95"/>
    </row>
    <row r="259" ht="11.25">
      <c r="E259" s="95"/>
    </row>
    <row r="260" ht="11.25">
      <c r="E260" s="95"/>
    </row>
    <row r="261" ht="11.25">
      <c r="E261" s="95"/>
    </row>
    <row r="262" ht="11.25">
      <c r="E262" s="95"/>
    </row>
    <row r="263" ht="11.25">
      <c r="E263" s="95"/>
    </row>
    <row r="264" ht="11.25">
      <c r="E264" s="95"/>
    </row>
    <row r="265" ht="11.25">
      <c r="E265" s="95"/>
    </row>
    <row r="266" ht="11.25">
      <c r="E266" s="95"/>
    </row>
    <row r="267" ht="11.25">
      <c r="E267" s="95"/>
    </row>
    <row r="268" ht="11.25">
      <c r="E268" s="95"/>
    </row>
    <row r="269" ht="11.25">
      <c r="E269" s="95"/>
    </row>
    <row r="270" ht="11.25">
      <c r="E270" s="95"/>
    </row>
  </sheetData>
  <mergeCells count="52">
    <mergeCell ref="F104:I104"/>
    <mergeCell ref="F105:I105"/>
    <mergeCell ref="F106:I106"/>
    <mergeCell ref="F101:I101"/>
    <mergeCell ref="F100:I100"/>
    <mergeCell ref="F102:I102"/>
    <mergeCell ref="F103:I103"/>
    <mergeCell ref="F7:I7"/>
    <mergeCell ref="F30:I30"/>
    <mergeCell ref="F73:I73"/>
    <mergeCell ref="F89:I89"/>
    <mergeCell ref="F79:I79"/>
    <mergeCell ref="F93:I93"/>
    <mergeCell ref="F69:F71"/>
    <mergeCell ref="F3:F5"/>
    <mergeCell ref="Q3:V3"/>
    <mergeCell ref="J3:J5"/>
    <mergeCell ref="G3:G5"/>
    <mergeCell ref="K4:K5"/>
    <mergeCell ref="L4:P4"/>
    <mergeCell ref="Q4:Q5"/>
    <mergeCell ref="K3:P3"/>
    <mergeCell ref="H3:I4"/>
    <mergeCell ref="W4:W5"/>
    <mergeCell ref="X4:AB4"/>
    <mergeCell ref="W3:AB3"/>
    <mergeCell ref="R4:V4"/>
    <mergeCell ref="G69:G71"/>
    <mergeCell ref="H69:I70"/>
    <mergeCell ref="J69:J71"/>
    <mergeCell ref="K69:P69"/>
    <mergeCell ref="Q69:V69"/>
    <mergeCell ref="W69:AB69"/>
    <mergeCell ref="K70:K71"/>
    <mergeCell ref="L70:P70"/>
    <mergeCell ref="Q70:Q71"/>
    <mergeCell ref="R70:V70"/>
    <mergeCell ref="W70:W71"/>
    <mergeCell ref="X70:AB70"/>
    <mergeCell ref="F26:F28"/>
    <mergeCell ref="G26:G28"/>
    <mergeCell ref="H26:I27"/>
    <mergeCell ref="J26:J28"/>
    <mergeCell ref="K26:P26"/>
    <mergeCell ref="Q26:V26"/>
    <mergeCell ref="W26:AB26"/>
    <mergeCell ref="K27:K28"/>
    <mergeCell ref="L27:P27"/>
    <mergeCell ref="Q27:Q28"/>
    <mergeCell ref="R27:V27"/>
    <mergeCell ref="W27:W28"/>
    <mergeCell ref="X27:AB27"/>
  </mergeCells>
  <printOptions horizontalCentered="1"/>
  <pageMargins left="0.5905511811023623" right="0.1968503937007874" top="1.1811023622047245" bottom="0.3937007874015748" header="0.5905511811023623" footer="0"/>
  <pageSetup fitToHeight="1" fitToWidth="1" horizontalDpi="300" verticalDpi="300" orientation="landscape" paperSize="8" scale="32" r:id="rId3"/>
  <headerFooter alignWithMargins="0">
    <oddFooter>&amp;R130
</oddFooter>
  </headerFooter>
  <rowBreaks count="2" manualBreakCount="2">
    <brk id="23" min="5" max="27" man="1"/>
    <brk id="66" min="5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68"/>
  <sheetViews>
    <sheetView view="pageBreakPreview" zoomScaleNormal="25" zoomScaleSheetLayoutView="100" workbookViewId="0" topLeftCell="K34">
      <selection activeCell="AA15" sqref="AA15"/>
    </sheetView>
  </sheetViews>
  <sheetFormatPr defaultColWidth="9.00390625" defaultRowHeight="12.75"/>
  <cols>
    <col min="1" max="1" width="9.125" style="1" customWidth="1"/>
    <col min="2" max="2" width="54.125" style="1" customWidth="1"/>
    <col min="3" max="3" width="9.125" style="1" customWidth="1"/>
    <col min="4" max="4" width="11.75390625" style="26" customWidth="1"/>
    <col min="5" max="5" width="6.125" style="1" customWidth="1"/>
    <col min="6" max="6" width="69.25390625" style="16" customWidth="1"/>
    <col min="7" max="8" width="4.75390625" style="1" customWidth="1"/>
    <col min="9" max="10" width="8.625" style="1" customWidth="1"/>
    <col min="11" max="15" width="7.875" style="1" customWidth="1"/>
    <col min="16" max="16" width="8.625" style="1" customWidth="1"/>
    <col min="17" max="21" width="7.875" style="1" customWidth="1"/>
    <col min="22" max="22" width="8.625" style="1" customWidth="1"/>
    <col min="23" max="27" width="7.875" style="1" customWidth="1"/>
    <col min="28" max="16384" width="9.125" style="1" customWidth="1"/>
  </cols>
  <sheetData>
    <row r="1" ht="18.75" customHeight="1"/>
    <row r="2" ht="21" customHeight="1" thickBot="1">
      <c r="E2" s="308" t="s">
        <v>273</v>
      </c>
    </row>
    <row r="3" spans="5:27" ht="19.5" customHeight="1" thickTop="1">
      <c r="E3" s="420" t="s">
        <v>18</v>
      </c>
      <c r="F3" s="424" t="s">
        <v>8</v>
      </c>
      <c r="G3" s="425" t="s">
        <v>19</v>
      </c>
      <c r="H3" s="425"/>
      <c r="I3" s="423" t="s">
        <v>193</v>
      </c>
      <c r="J3" s="444" t="s">
        <v>197</v>
      </c>
      <c r="K3" s="445"/>
      <c r="L3" s="445"/>
      <c r="M3" s="445"/>
      <c r="N3" s="445"/>
      <c r="O3" s="446"/>
      <c r="P3" s="421" t="s">
        <v>198</v>
      </c>
      <c r="Q3" s="445"/>
      <c r="R3" s="445"/>
      <c r="S3" s="445"/>
      <c r="T3" s="445"/>
      <c r="U3" s="422"/>
      <c r="V3" s="444" t="s">
        <v>199</v>
      </c>
      <c r="W3" s="445"/>
      <c r="X3" s="445"/>
      <c r="Y3" s="445"/>
      <c r="Z3" s="445"/>
      <c r="AA3" s="446"/>
    </row>
    <row r="4" spans="5:27" ht="12.75" customHeight="1">
      <c r="E4" s="433"/>
      <c r="F4" s="440"/>
      <c r="G4" s="442"/>
      <c r="H4" s="442"/>
      <c r="I4" s="437"/>
      <c r="J4" s="433" t="s">
        <v>0</v>
      </c>
      <c r="K4" s="434" t="s">
        <v>7</v>
      </c>
      <c r="L4" s="434"/>
      <c r="M4" s="434"/>
      <c r="N4" s="434"/>
      <c r="O4" s="435"/>
      <c r="P4" s="436" t="s">
        <v>0</v>
      </c>
      <c r="Q4" s="434" t="s">
        <v>7</v>
      </c>
      <c r="R4" s="434"/>
      <c r="S4" s="434"/>
      <c r="T4" s="434"/>
      <c r="U4" s="437"/>
      <c r="V4" s="433" t="s">
        <v>0</v>
      </c>
      <c r="W4" s="434" t="s">
        <v>7</v>
      </c>
      <c r="X4" s="434"/>
      <c r="Y4" s="434"/>
      <c r="Z4" s="434"/>
      <c r="AA4" s="435"/>
    </row>
    <row r="5" spans="5:27" ht="22.5">
      <c r="E5" s="433"/>
      <c r="F5" s="440"/>
      <c r="G5" s="2" t="s">
        <v>210</v>
      </c>
      <c r="H5" s="2" t="s">
        <v>211</v>
      </c>
      <c r="I5" s="437"/>
      <c r="J5" s="433"/>
      <c r="K5" s="2" t="s">
        <v>2</v>
      </c>
      <c r="L5" s="2" t="s">
        <v>3</v>
      </c>
      <c r="M5" s="2" t="s">
        <v>192</v>
      </c>
      <c r="N5" s="2" t="s">
        <v>4</v>
      </c>
      <c r="O5" s="3" t="s">
        <v>6</v>
      </c>
      <c r="P5" s="436"/>
      <c r="Q5" s="2" t="s">
        <v>2</v>
      </c>
      <c r="R5" s="2" t="s">
        <v>3</v>
      </c>
      <c r="S5" s="2" t="s">
        <v>192</v>
      </c>
      <c r="T5" s="2" t="s">
        <v>4</v>
      </c>
      <c r="U5" s="5" t="s">
        <v>6</v>
      </c>
      <c r="V5" s="433"/>
      <c r="W5" s="2" t="s">
        <v>2</v>
      </c>
      <c r="X5" s="2" t="s">
        <v>3</v>
      </c>
      <c r="Y5" s="2" t="s">
        <v>192</v>
      </c>
      <c r="Z5" s="2" t="s">
        <v>4</v>
      </c>
      <c r="AA5" s="3" t="s">
        <v>6</v>
      </c>
    </row>
    <row r="6" spans="5:27" ht="12" thickBot="1">
      <c r="E6" s="6">
        <v>1</v>
      </c>
      <c r="F6" s="18">
        <v>2</v>
      </c>
      <c r="G6" s="7">
        <v>3</v>
      </c>
      <c r="H6" s="7">
        <v>4</v>
      </c>
      <c r="I6" s="8">
        <v>5</v>
      </c>
      <c r="J6" s="6">
        <v>6</v>
      </c>
      <c r="K6" s="7">
        <v>7</v>
      </c>
      <c r="L6" s="7">
        <v>8</v>
      </c>
      <c r="M6" s="7">
        <v>9</v>
      </c>
      <c r="N6" s="7">
        <v>10</v>
      </c>
      <c r="O6" s="9">
        <v>11</v>
      </c>
      <c r="P6" s="10">
        <v>6</v>
      </c>
      <c r="Q6" s="7">
        <v>7</v>
      </c>
      <c r="R6" s="7">
        <v>8</v>
      </c>
      <c r="S6" s="7">
        <v>9</v>
      </c>
      <c r="T6" s="7">
        <v>10</v>
      </c>
      <c r="U6" s="8">
        <v>11</v>
      </c>
      <c r="V6" s="6">
        <v>6</v>
      </c>
      <c r="W6" s="7">
        <v>7</v>
      </c>
      <c r="X6" s="7">
        <v>8</v>
      </c>
      <c r="Y6" s="7">
        <v>9</v>
      </c>
      <c r="Z6" s="7">
        <v>10</v>
      </c>
      <c r="AA6" s="9">
        <v>11</v>
      </c>
    </row>
    <row r="7" spans="4:27" s="13" customFormat="1" ht="24.75" customHeight="1" thickBot="1" thickTop="1">
      <c r="D7" s="27"/>
      <c r="E7" s="459" t="s">
        <v>232</v>
      </c>
      <c r="F7" s="460"/>
      <c r="G7" s="460"/>
      <c r="H7" s="461"/>
      <c r="I7" s="105">
        <f aca="true" t="shared" si="0" ref="I7:AA7">SUM(I8:I14)</f>
        <v>14450000</v>
      </c>
      <c r="J7" s="106">
        <f t="shared" si="0"/>
        <v>4300000</v>
      </c>
      <c r="K7" s="107">
        <f t="shared" si="0"/>
        <v>430000</v>
      </c>
      <c r="L7" s="107">
        <f t="shared" si="0"/>
        <v>430000</v>
      </c>
      <c r="M7" s="107">
        <f t="shared" si="0"/>
        <v>3225000</v>
      </c>
      <c r="N7" s="107">
        <f t="shared" si="0"/>
        <v>215000</v>
      </c>
      <c r="O7" s="105">
        <f t="shared" si="0"/>
        <v>0</v>
      </c>
      <c r="P7" s="106">
        <f t="shared" si="0"/>
        <v>3000000</v>
      </c>
      <c r="Q7" s="107">
        <f t="shared" si="0"/>
        <v>300000</v>
      </c>
      <c r="R7" s="107">
        <f t="shared" si="0"/>
        <v>300000</v>
      </c>
      <c r="S7" s="107">
        <f t="shared" si="0"/>
        <v>2250000</v>
      </c>
      <c r="T7" s="107">
        <f t="shared" si="0"/>
        <v>150000</v>
      </c>
      <c r="U7" s="105">
        <f t="shared" si="0"/>
        <v>0</v>
      </c>
      <c r="V7" s="106">
        <f t="shared" si="0"/>
        <v>7150000</v>
      </c>
      <c r="W7" s="107">
        <f t="shared" si="0"/>
        <v>715000</v>
      </c>
      <c r="X7" s="107">
        <f t="shared" si="0"/>
        <v>715000</v>
      </c>
      <c r="Y7" s="107">
        <f t="shared" si="0"/>
        <v>5362500</v>
      </c>
      <c r="Z7" s="107">
        <f t="shared" si="0"/>
        <v>357500</v>
      </c>
      <c r="AA7" s="105">
        <f t="shared" si="0"/>
        <v>0</v>
      </c>
    </row>
    <row r="8" spans="1:27" s="23" customFormat="1" ht="24.75" customHeight="1" thickTop="1">
      <c r="A8" s="99"/>
      <c r="B8" s="241"/>
      <c r="C8" s="99"/>
      <c r="D8" s="226"/>
      <c r="E8" s="46" t="s">
        <v>175</v>
      </c>
      <c r="F8" s="42" t="s">
        <v>40</v>
      </c>
      <c r="G8" s="25">
        <v>2007</v>
      </c>
      <c r="H8" s="25">
        <v>2007</v>
      </c>
      <c r="I8" s="101">
        <v>3000000</v>
      </c>
      <c r="J8" s="147">
        <v>3000000</v>
      </c>
      <c r="K8" s="134">
        <f>J8*0.1</f>
        <v>300000</v>
      </c>
      <c r="L8" s="135">
        <f>J8*0.1</f>
        <v>300000</v>
      </c>
      <c r="M8" s="135">
        <f>J8*0.75</f>
        <v>2250000</v>
      </c>
      <c r="N8" s="134">
        <f>J8*0.05</f>
        <v>150000</v>
      </c>
      <c r="O8" s="142"/>
      <c r="P8" s="141"/>
      <c r="Q8" s="110"/>
      <c r="R8" s="110"/>
      <c r="S8" s="110"/>
      <c r="T8" s="110"/>
      <c r="U8" s="142"/>
      <c r="V8" s="141"/>
      <c r="W8" s="110"/>
      <c r="X8" s="111"/>
      <c r="Y8" s="111"/>
      <c r="Z8" s="148"/>
      <c r="AA8" s="142"/>
    </row>
    <row r="9" spans="1:27" ht="24.75" customHeight="1">
      <c r="A9" s="99"/>
      <c r="B9" s="241"/>
      <c r="C9" s="99"/>
      <c r="D9" s="226"/>
      <c r="E9" s="46" t="s">
        <v>176</v>
      </c>
      <c r="F9" s="47" t="s">
        <v>41</v>
      </c>
      <c r="G9" s="22">
        <v>2007</v>
      </c>
      <c r="H9" s="22">
        <v>2007</v>
      </c>
      <c r="I9" s="41">
        <v>1300000</v>
      </c>
      <c r="J9" s="131">
        <v>1300000</v>
      </c>
      <c r="K9" s="117">
        <f>J9*0.1</f>
        <v>130000</v>
      </c>
      <c r="L9" s="118">
        <f>J9*0.1</f>
        <v>130000</v>
      </c>
      <c r="M9" s="118">
        <f>J9*0.75</f>
        <v>975000</v>
      </c>
      <c r="N9" s="117">
        <f>J9*0.05</f>
        <v>65000</v>
      </c>
      <c r="O9" s="121"/>
      <c r="P9" s="120"/>
      <c r="Q9" s="117"/>
      <c r="R9" s="117"/>
      <c r="S9" s="117"/>
      <c r="T9" s="117"/>
      <c r="U9" s="121"/>
      <c r="V9" s="120"/>
      <c r="W9" s="117"/>
      <c r="X9" s="118"/>
      <c r="Y9" s="118"/>
      <c r="Z9" s="122"/>
      <c r="AA9" s="121"/>
    </row>
    <row r="10" spans="1:27" ht="24.75" customHeight="1">
      <c r="A10" s="99"/>
      <c r="B10" s="241"/>
      <c r="C10" s="99"/>
      <c r="D10" s="226"/>
      <c r="E10" s="46" t="s">
        <v>177</v>
      </c>
      <c r="F10" s="47" t="s">
        <v>42</v>
      </c>
      <c r="G10" s="22">
        <v>2008</v>
      </c>
      <c r="H10" s="22">
        <v>2008</v>
      </c>
      <c r="I10" s="41">
        <v>3000000</v>
      </c>
      <c r="J10" s="131"/>
      <c r="K10" s="117"/>
      <c r="L10" s="118"/>
      <c r="M10" s="118"/>
      <c r="N10" s="117"/>
      <c r="O10" s="121"/>
      <c r="P10" s="131">
        <v>3000000</v>
      </c>
      <c r="Q10" s="117">
        <f>P10*0.1</f>
        <v>300000</v>
      </c>
      <c r="R10" s="118">
        <f>P10*0.1</f>
        <v>300000</v>
      </c>
      <c r="S10" s="118">
        <f>P10*0.75</f>
        <v>2250000</v>
      </c>
      <c r="T10" s="117">
        <f>P10*0.05</f>
        <v>150000</v>
      </c>
      <c r="U10" s="121"/>
      <c r="V10" s="120"/>
      <c r="W10" s="117"/>
      <c r="X10" s="118"/>
      <c r="Y10" s="118"/>
      <c r="Z10" s="122"/>
      <c r="AA10" s="121"/>
    </row>
    <row r="11" spans="1:27" ht="24.75" customHeight="1">
      <c r="A11" s="99"/>
      <c r="B11" s="241"/>
      <c r="C11" s="99"/>
      <c r="D11" s="226"/>
      <c r="E11" s="46" t="s">
        <v>178</v>
      </c>
      <c r="F11" s="47" t="s">
        <v>43</v>
      </c>
      <c r="G11" s="22">
        <v>2009</v>
      </c>
      <c r="H11" s="22">
        <v>2009</v>
      </c>
      <c r="I11" s="41">
        <v>2000000</v>
      </c>
      <c r="J11" s="120"/>
      <c r="K11" s="102"/>
      <c r="L11" s="118"/>
      <c r="M11" s="118"/>
      <c r="N11" s="117"/>
      <c r="O11" s="121"/>
      <c r="P11" s="120"/>
      <c r="Q11" s="117"/>
      <c r="R11" s="118"/>
      <c r="S11" s="118"/>
      <c r="T11" s="117"/>
      <c r="U11" s="121"/>
      <c r="V11" s="131">
        <v>2000000</v>
      </c>
      <c r="W11" s="117">
        <f>V11*0.1</f>
        <v>200000</v>
      </c>
      <c r="X11" s="118">
        <f>V11*0.1</f>
        <v>200000</v>
      </c>
      <c r="Y11" s="118">
        <f>V11*0.75</f>
        <v>1500000</v>
      </c>
      <c r="Z11" s="117">
        <f>V11*0.05</f>
        <v>100000</v>
      </c>
      <c r="AA11" s="121"/>
    </row>
    <row r="12" spans="1:27" ht="24.75" customHeight="1">
      <c r="A12" s="99"/>
      <c r="B12" s="241"/>
      <c r="C12" s="99"/>
      <c r="D12" s="226"/>
      <c r="E12" s="46" t="s">
        <v>179</v>
      </c>
      <c r="F12" s="47" t="s">
        <v>44</v>
      </c>
      <c r="G12" s="22">
        <v>2009</v>
      </c>
      <c r="H12" s="22">
        <v>2009</v>
      </c>
      <c r="I12" s="41">
        <v>2000000</v>
      </c>
      <c r="J12" s="120"/>
      <c r="K12" s="102"/>
      <c r="L12" s="118"/>
      <c r="M12" s="118"/>
      <c r="N12" s="117"/>
      <c r="O12" s="121"/>
      <c r="P12" s="120"/>
      <c r="Q12" s="117"/>
      <c r="R12" s="118"/>
      <c r="S12" s="118"/>
      <c r="T12" s="117"/>
      <c r="U12" s="121"/>
      <c r="V12" s="131">
        <v>2000000</v>
      </c>
      <c r="W12" s="117">
        <f>V12*0.1</f>
        <v>200000</v>
      </c>
      <c r="X12" s="118">
        <f>V12*0.1</f>
        <v>200000</v>
      </c>
      <c r="Y12" s="118">
        <f>V12*0.75</f>
        <v>1500000</v>
      </c>
      <c r="Z12" s="117">
        <f>V12*0.05</f>
        <v>100000</v>
      </c>
      <c r="AA12" s="121"/>
    </row>
    <row r="13" spans="1:27" ht="24.75" customHeight="1">
      <c r="A13" s="99"/>
      <c r="B13" s="241"/>
      <c r="C13" s="99"/>
      <c r="D13" s="226"/>
      <c r="E13" s="46" t="s">
        <v>180</v>
      </c>
      <c r="F13" s="47" t="s">
        <v>45</v>
      </c>
      <c r="G13" s="22">
        <v>2009</v>
      </c>
      <c r="H13" s="22">
        <v>2009</v>
      </c>
      <c r="I13" s="41">
        <v>1600000</v>
      </c>
      <c r="J13" s="120"/>
      <c r="K13" s="102"/>
      <c r="L13" s="117"/>
      <c r="M13" s="117"/>
      <c r="N13" s="117"/>
      <c r="O13" s="121"/>
      <c r="P13" s="120"/>
      <c r="Q13" s="117"/>
      <c r="R13" s="118"/>
      <c r="S13" s="118"/>
      <c r="T13" s="117"/>
      <c r="U13" s="121"/>
      <c r="V13" s="131">
        <v>1600000</v>
      </c>
      <c r="W13" s="117">
        <f>V13*0.1</f>
        <v>160000</v>
      </c>
      <c r="X13" s="118">
        <f>V13*0.1</f>
        <v>160000</v>
      </c>
      <c r="Y13" s="118">
        <f>V13*0.75</f>
        <v>1200000</v>
      </c>
      <c r="Z13" s="117">
        <f>V13*0.05</f>
        <v>80000</v>
      </c>
      <c r="AA13" s="121"/>
    </row>
    <row r="14" spans="1:27" ht="24.75" customHeight="1" thickBot="1">
      <c r="A14" s="99"/>
      <c r="B14" s="241"/>
      <c r="C14" s="99"/>
      <c r="D14" s="226"/>
      <c r="E14" s="46" t="s">
        <v>181</v>
      </c>
      <c r="F14" s="51" t="s">
        <v>46</v>
      </c>
      <c r="G14" s="36">
        <v>2009</v>
      </c>
      <c r="H14" s="36">
        <v>2009</v>
      </c>
      <c r="I14" s="149">
        <v>1550000</v>
      </c>
      <c r="J14" s="150"/>
      <c r="K14" s="151"/>
      <c r="L14" s="151"/>
      <c r="M14" s="151"/>
      <c r="N14" s="92"/>
      <c r="O14" s="152"/>
      <c r="P14" s="137"/>
      <c r="Q14" s="138"/>
      <c r="R14" s="140"/>
      <c r="S14" s="140"/>
      <c r="T14" s="138"/>
      <c r="U14" s="139"/>
      <c r="V14" s="153">
        <v>1550000</v>
      </c>
      <c r="W14" s="138">
        <f>V14*0.1</f>
        <v>155000</v>
      </c>
      <c r="X14" s="140">
        <f>V14*0.1</f>
        <v>155000</v>
      </c>
      <c r="Y14" s="140">
        <f>V14*0.75</f>
        <v>1162500</v>
      </c>
      <c r="Z14" s="138">
        <f>V14*0.05</f>
        <v>77500</v>
      </c>
      <c r="AA14" s="139"/>
    </row>
    <row r="15" spans="4:27" s="13" customFormat="1" ht="24.75" customHeight="1" thickBot="1" thickTop="1">
      <c r="D15" s="27"/>
      <c r="E15" s="459" t="s">
        <v>227</v>
      </c>
      <c r="F15" s="460"/>
      <c r="G15" s="460"/>
      <c r="H15" s="461"/>
      <c r="I15" s="105">
        <f aca="true" t="shared" si="1" ref="I15:AA15">SUM(I16:I34)</f>
        <v>14450000</v>
      </c>
      <c r="J15" s="106">
        <f t="shared" si="1"/>
        <v>5550000</v>
      </c>
      <c r="K15" s="107">
        <f t="shared" si="1"/>
        <v>532500</v>
      </c>
      <c r="L15" s="107">
        <f t="shared" si="1"/>
        <v>555000</v>
      </c>
      <c r="M15" s="107">
        <f t="shared" si="1"/>
        <v>4162500</v>
      </c>
      <c r="N15" s="107">
        <f t="shared" si="1"/>
        <v>0</v>
      </c>
      <c r="O15" s="105">
        <f t="shared" si="1"/>
        <v>300000</v>
      </c>
      <c r="P15" s="106">
        <f t="shared" si="1"/>
        <v>7400000</v>
      </c>
      <c r="Q15" s="107">
        <f t="shared" si="1"/>
        <v>811500</v>
      </c>
      <c r="R15" s="107">
        <f t="shared" si="1"/>
        <v>740000</v>
      </c>
      <c r="S15" s="107">
        <f t="shared" si="1"/>
        <v>5550000</v>
      </c>
      <c r="T15" s="107">
        <f t="shared" si="1"/>
        <v>0</v>
      </c>
      <c r="U15" s="105">
        <f t="shared" si="1"/>
        <v>298500</v>
      </c>
      <c r="V15" s="106">
        <f t="shared" si="1"/>
        <v>1500000</v>
      </c>
      <c r="W15" s="107">
        <f t="shared" si="1"/>
        <v>165000</v>
      </c>
      <c r="X15" s="107">
        <f t="shared" si="1"/>
        <v>150000</v>
      </c>
      <c r="Y15" s="107">
        <f t="shared" si="1"/>
        <v>1125000</v>
      </c>
      <c r="Z15" s="107">
        <f t="shared" si="1"/>
        <v>0</v>
      </c>
      <c r="AA15" s="105">
        <f t="shared" si="1"/>
        <v>60000</v>
      </c>
    </row>
    <row r="16" spans="1:27" s="24" customFormat="1" ht="24.75" customHeight="1" thickTop="1">
      <c r="A16" s="99"/>
      <c r="B16" s="241"/>
      <c r="C16" s="99"/>
      <c r="D16" s="226"/>
      <c r="E16" s="46" t="s">
        <v>91</v>
      </c>
      <c r="F16" s="42" t="s">
        <v>219</v>
      </c>
      <c r="G16" s="37">
        <v>2007</v>
      </c>
      <c r="H16" s="37">
        <v>2007</v>
      </c>
      <c r="I16" s="108">
        <v>1300000</v>
      </c>
      <c r="J16" s="109">
        <v>1300000</v>
      </c>
      <c r="K16" s="110">
        <f>J16*0.06</f>
        <v>78000</v>
      </c>
      <c r="L16" s="111">
        <f aca="true" t="shared" si="2" ref="L16:L22">J16*0.1</f>
        <v>130000</v>
      </c>
      <c r="M16" s="111">
        <f aca="true" t="shared" si="3" ref="M16:M22">J16*0.75</f>
        <v>975000</v>
      </c>
      <c r="N16" s="114"/>
      <c r="O16" s="155">
        <f>J16*0.09</f>
        <v>117000</v>
      </c>
      <c r="P16" s="113"/>
      <c r="Q16" s="112"/>
      <c r="R16" s="114"/>
      <c r="S16" s="114"/>
      <c r="T16" s="112"/>
      <c r="U16" s="115"/>
      <c r="V16" s="113"/>
      <c r="W16" s="112"/>
      <c r="X16" s="114"/>
      <c r="Y16" s="114"/>
      <c r="Z16" s="116"/>
      <c r="AA16" s="115"/>
    </row>
    <row r="17" spans="1:27" ht="24.75" customHeight="1">
      <c r="A17" s="99"/>
      <c r="B17" s="241"/>
      <c r="C17" s="99"/>
      <c r="D17" s="226"/>
      <c r="E17" s="46" t="s">
        <v>92</v>
      </c>
      <c r="F17" s="47" t="s">
        <v>294</v>
      </c>
      <c r="G17" s="22">
        <v>2007</v>
      </c>
      <c r="H17" s="22">
        <v>2007</v>
      </c>
      <c r="I17" s="60">
        <v>850000</v>
      </c>
      <c r="J17" s="61">
        <v>850000</v>
      </c>
      <c r="K17" s="117">
        <f>J17*0.15</f>
        <v>127500</v>
      </c>
      <c r="L17" s="118">
        <f t="shared" si="2"/>
        <v>85000</v>
      </c>
      <c r="M17" s="118">
        <f t="shared" si="3"/>
        <v>637500</v>
      </c>
      <c r="N17" s="157"/>
      <c r="O17" s="119"/>
      <c r="P17" s="120"/>
      <c r="Q17" s="117"/>
      <c r="R17" s="118"/>
      <c r="S17" s="118"/>
      <c r="T17" s="117"/>
      <c r="U17" s="121"/>
      <c r="V17" s="120"/>
      <c r="W17" s="117"/>
      <c r="X17" s="118"/>
      <c r="Y17" s="118"/>
      <c r="Z17" s="122"/>
      <c r="AA17" s="121"/>
    </row>
    <row r="18" spans="1:27" ht="24.75" customHeight="1">
      <c r="A18" s="99"/>
      <c r="B18" s="241"/>
      <c r="C18" s="99"/>
      <c r="D18" s="226"/>
      <c r="E18" s="46" t="s">
        <v>93</v>
      </c>
      <c r="F18" s="318" t="s">
        <v>301</v>
      </c>
      <c r="G18" s="22">
        <v>2007</v>
      </c>
      <c r="H18" s="22">
        <v>2007</v>
      </c>
      <c r="I18" s="60">
        <v>800000</v>
      </c>
      <c r="J18" s="61">
        <v>800000</v>
      </c>
      <c r="K18" s="117">
        <f>J18*0.075</f>
        <v>60000</v>
      </c>
      <c r="L18" s="124">
        <f t="shared" si="2"/>
        <v>80000</v>
      </c>
      <c r="M18" s="124">
        <f t="shared" si="3"/>
        <v>600000</v>
      </c>
      <c r="N18" s="128"/>
      <c r="O18" s="160">
        <f>J18*0.075</f>
        <v>60000</v>
      </c>
      <c r="P18" s="120"/>
      <c r="Q18" s="117"/>
      <c r="R18" s="118"/>
      <c r="S18" s="118"/>
      <c r="T18" s="117"/>
      <c r="U18" s="121"/>
      <c r="V18" s="120"/>
      <c r="W18" s="117"/>
      <c r="X18" s="118"/>
      <c r="Y18" s="118"/>
      <c r="Z18" s="122"/>
      <c r="AA18" s="121"/>
    </row>
    <row r="19" spans="1:27" ht="24.75" customHeight="1">
      <c r="A19" s="99"/>
      <c r="B19" s="241"/>
      <c r="C19" s="99"/>
      <c r="D19" s="226"/>
      <c r="E19" s="46" t="s">
        <v>94</v>
      </c>
      <c r="F19" s="47" t="s">
        <v>220</v>
      </c>
      <c r="G19" s="29">
        <v>2007</v>
      </c>
      <c r="H19" s="29">
        <v>2007</v>
      </c>
      <c r="I19" s="60">
        <v>700000</v>
      </c>
      <c r="J19" s="61">
        <v>700000</v>
      </c>
      <c r="K19" s="123">
        <f>J19*0.06</f>
        <v>42000</v>
      </c>
      <c r="L19" s="124">
        <f t="shared" si="2"/>
        <v>70000</v>
      </c>
      <c r="M19" s="124">
        <f t="shared" si="3"/>
        <v>525000</v>
      </c>
      <c r="N19" s="159"/>
      <c r="O19" s="119">
        <f>J19*0.09</f>
        <v>63000</v>
      </c>
      <c r="P19" s="126"/>
      <c r="Q19" s="127"/>
      <c r="R19" s="128"/>
      <c r="S19" s="128"/>
      <c r="T19" s="127"/>
      <c r="U19" s="91"/>
      <c r="V19" s="126"/>
      <c r="W19" s="127"/>
      <c r="X19" s="128"/>
      <c r="Y19" s="128"/>
      <c r="Z19" s="129"/>
      <c r="AA19" s="91"/>
    </row>
    <row r="20" spans="1:27" ht="24.75" customHeight="1">
      <c r="A20" s="99"/>
      <c r="B20" s="241"/>
      <c r="C20" s="99"/>
      <c r="D20" s="226"/>
      <c r="E20" s="46" t="s">
        <v>95</v>
      </c>
      <c r="F20" s="47" t="s">
        <v>295</v>
      </c>
      <c r="G20" s="22">
        <v>2007</v>
      </c>
      <c r="H20" s="22">
        <v>2007</v>
      </c>
      <c r="I20" s="60">
        <v>600000</v>
      </c>
      <c r="J20" s="61">
        <v>600000</v>
      </c>
      <c r="K20" s="117">
        <f>J20*0.15</f>
        <v>90000</v>
      </c>
      <c r="L20" s="118">
        <f t="shared" si="2"/>
        <v>60000</v>
      </c>
      <c r="M20" s="118">
        <f t="shared" si="3"/>
        <v>450000</v>
      </c>
      <c r="N20" s="157"/>
      <c r="O20" s="130"/>
      <c r="P20" s="120"/>
      <c r="Q20" s="117"/>
      <c r="R20" s="118"/>
      <c r="S20" s="118"/>
      <c r="T20" s="117"/>
      <c r="U20" s="121"/>
      <c r="V20" s="120"/>
      <c r="W20" s="117"/>
      <c r="X20" s="118"/>
      <c r="Y20" s="118"/>
      <c r="Z20" s="122"/>
      <c r="AA20" s="121"/>
    </row>
    <row r="21" spans="1:27" ht="24.75" customHeight="1">
      <c r="A21" s="99"/>
      <c r="B21" s="241"/>
      <c r="C21" s="99"/>
      <c r="D21" s="226"/>
      <c r="E21" s="46" t="s">
        <v>96</v>
      </c>
      <c r="F21" s="318" t="s">
        <v>259</v>
      </c>
      <c r="G21" s="22">
        <v>2007</v>
      </c>
      <c r="H21" s="22">
        <v>2007</v>
      </c>
      <c r="I21" s="60">
        <v>800000</v>
      </c>
      <c r="J21" s="61">
        <v>800000</v>
      </c>
      <c r="K21" s="117">
        <f>J21*0.075</f>
        <v>60000</v>
      </c>
      <c r="L21" s="124">
        <f t="shared" si="2"/>
        <v>80000</v>
      </c>
      <c r="M21" s="124">
        <f t="shared" si="3"/>
        <v>600000</v>
      </c>
      <c r="N21" s="128"/>
      <c r="O21" s="160">
        <f>J21*0.075</f>
        <v>60000</v>
      </c>
      <c r="P21" s="120"/>
      <c r="Q21" s="117"/>
      <c r="R21" s="118"/>
      <c r="S21" s="118"/>
      <c r="T21" s="117"/>
      <c r="U21" s="121"/>
      <c r="V21" s="120"/>
      <c r="W21" s="117"/>
      <c r="X21" s="117"/>
      <c r="Y21" s="117"/>
      <c r="Z21" s="122"/>
      <c r="AA21" s="121"/>
    </row>
    <row r="22" spans="1:27" ht="24.75" customHeight="1">
      <c r="A22" s="99"/>
      <c r="B22" s="241"/>
      <c r="C22" s="99"/>
      <c r="D22" s="226"/>
      <c r="E22" s="46" t="s">
        <v>97</v>
      </c>
      <c r="F22" s="47" t="s">
        <v>221</v>
      </c>
      <c r="G22" s="22">
        <v>2007</v>
      </c>
      <c r="H22" s="22">
        <v>2007</v>
      </c>
      <c r="I22" s="60">
        <v>500000</v>
      </c>
      <c r="J22" s="131">
        <v>500000</v>
      </c>
      <c r="K22" s="40">
        <v>75000</v>
      </c>
      <c r="L22" s="118">
        <f t="shared" si="2"/>
        <v>50000</v>
      </c>
      <c r="M22" s="118">
        <f t="shared" si="3"/>
        <v>375000</v>
      </c>
      <c r="N22" s="102"/>
      <c r="O22" s="121"/>
      <c r="P22" s="61"/>
      <c r="Q22" s="117"/>
      <c r="R22" s="156"/>
      <c r="S22" s="156"/>
      <c r="T22" s="161"/>
      <c r="U22" s="162"/>
      <c r="V22" s="131"/>
      <c r="W22" s="40"/>
      <c r="X22" s="117"/>
      <c r="Y22" s="117"/>
      <c r="Z22" s="122"/>
      <c r="AA22" s="121"/>
    </row>
    <row r="23" spans="1:27" ht="24.75" customHeight="1">
      <c r="A23" s="99"/>
      <c r="B23" s="241"/>
      <c r="C23" s="99"/>
      <c r="D23" s="226"/>
      <c r="E23" s="46" t="s">
        <v>98</v>
      </c>
      <c r="F23" s="47" t="s">
        <v>302</v>
      </c>
      <c r="G23" s="22">
        <v>2008</v>
      </c>
      <c r="H23" s="22">
        <v>2008</v>
      </c>
      <c r="I23" s="60">
        <v>1400000</v>
      </c>
      <c r="J23" s="120"/>
      <c r="K23" s="117"/>
      <c r="L23" s="117"/>
      <c r="M23" s="117"/>
      <c r="N23" s="102"/>
      <c r="O23" s="121"/>
      <c r="P23" s="61">
        <v>1400000</v>
      </c>
      <c r="Q23" s="123">
        <f>P23*0.06</f>
        <v>84000</v>
      </c>
      <c r="R23" s="124">
        <f aca="true" t="shared" si="4" ref="R23:R29">P23*0.1</f>
        <v>140000</v>
      </c>
      <c r="S23" s="124">
        <f aca="true" t="shared" si="5" ref="S23:S29">P23*0.75</f>
        <v>1050000</v>
      </c>
      <c r="T23" s="159"/>
      <c r="U23" s="417">
        <f>P23*0.09</f>
        <v>126000</v>
      </c>
      <c r="V23" s="120"/>
      <c r="W23" s="117"/>
      <c r="X23" s="117"/>
      <c r="Y23" s="117"/>
      <c r="Z23" s="122"/>
      <c r="AA23" s="121"/>
    </row>
    <row r="24" spans="1:27" ht="24.75" customHeight="1">
      <c r="A24" s="99"/>
      <c r="B24" s="241"/>
      <c r="C24" s="99"/>
      <c r="D24" s="226"/>
      <c r="E24" s="46" t="s">
        <v>99</v>
      </c>
      <c r="F24" s="47" t="s">
        <v>260</v>
      </c>
      <c r="G24" s="22">
        <v>2008</v>
      </c>
      <c r="H24" s="22">
        <v>2008</v>
      </c>
      <c r="I24" s="60">
        <v>2600000</v>
      </c>
      <c r="J24" s="120"/>
      <c r="K24" s="117"/>
      <c r="L24" s="117"/>
      <c r="M24" s="117"/>
      <c r="N24" s="102"/>
      <c r="O24" s="121"/>
      <c r="P24" s="61">
        <v>2600000</v>
      </c>
      <c r="Q24" s="117">
        <v>390000</v>
      </c>
      <c r="R24" s="124">
        <f t="shared" si="4"/>
        <v>260000</v>
      </c>
      <c r="S24" s="124">
        <f t="shared" si="5"/>
        <v>1950000</v>
      </c>
      <c r="T24" s="128"/>
      <c r="U24" s="160"/>
      <c r="V24" s="120"/>
      <c r="W24" s="117"/>
      <c r="X24" s="117"/>
      <c r="Y24" s="117"/>
      <c r="Z24" s="122"/>
      <c r="AA24" s="121"/>
    </row>
    <row r="25" spans="1:27" ht="24.75" customHeight="1">
      <c r="A25" s="99"/>
      <c r="B25" s="241"/>
      <c r="C25" s="99"/>
      <c r="D25" s="226"/>
      <c r="E25" s="46" t="s">
        <v>100</v>
      </c>
      <c r="F25" s="47" t="s">
        <v>261</v>
      </c>
      <c r="G25" s="22">
        <v>2008</v>
      </c>
      <c r="H25" s="22">
        <v>2008</v>
      </c>
      <c r="I25" s="60">
        <v>1500000</v>
      </c>
      <c r="J25" s="131"/>
      <c r="K25" s="40"/>
      <c r="L25" s="117"/>
      <c r="M25" s="117"/>
      <c r="N25" s="102"/>
      <c r="O25" s="121"/>
      <c r="P25" s="61">
        <v>1500000</v>
      </c>
      <c r="Q25" s="117">
        <f>P25*0.075</f>
        <v>112500</v>
      </c>
      <c r="R25" s="124">
        <f t="shared" si="4"/>
        <v>150000</v>
      </c>
      <c r="S25" s="124">
        <f t="shared" si="5"/>
        <v>1125000</v>
      </c>
      <c r="T25" s="128"/>
      <c r="U25" s="416">
        <f>P25*0.075</f>
        <v>112500</v>
      </c>
      <c r="V25" s="131"/>
      <c r="W25" s="40"/>
      <c r="X25" s="117"/>
      <c r="Y25" s="117"/>
      <c r="Z25" s="122"/>
      <c r="AA25" s="121"/>
    </row>
    <row r="26" spans="1:27" ht="24.75" customHeight="1">
      <c r="A26" s="99"/>
      <c r="B26" s="241"/>
      <c r="C26" s="99"/>
      <c r="D26" s="226"/>
      <c r="E26" s="46" t="s">
        <v>102</v>
      </c>
      <c r="F26" s="47" t="s">
        <v>303</v>
      </c>
      <c r="G26" s="22">
        <v>2008</v>
      </c>
      <c r="H26" s="22">
        <v>2008</v>
      </c>
      <c r="I26" s="60">
        <v>300000</v>
      </c>
      <c r="J26" s="120"/>
      <c r="K26" s="117"/>
      <c r="L26" s="117"/>
      <c r="M26" s="117"/>
      <c r="N26" s="102"/>
      <c r="O26" s="121"/>
      <c r="P26" s="61">
        <v>300000</v>
      </c>
      <c r="Q26" s="117">
        <v>22500</v>
      </c>
      <c r="R26" s="118">
        <f t="shared" si="4"/>
        <v>30000</v>
      </c>
      <c r="S26" s="118">
        <f t="shared" si="5"/>
        <v>225000</v>
      </c>
      <c r="T26" s="161"/>
      <c r="U26" s="160">
        <v>22500</v>
      </c>
      <c r="V26" s="120"/>
      <c r="W26" s="117"/>
      <c r="X26" s="117"/>
      <c r="Y26" s="117"/>
      <c r="Z26" s="122"/>
      <c r="AA26" s="121"/>
    </row>
    <row r="27" spans="1:27" ht="24.75" customHeight="1">
      <c r="A27" s="99"/>
      <c r="B27" s="241"/>
      <c r="C27" s="99"/>
      <c r="D27" s="226"/>
      <c r="E27" s="46" t="s">
        <v>262</v>
      </c>
      <c r="F27" s="318" t="s">
        <v>293</v>
      </c>
      <c r="G27" s="22">
        <v>2008</v>
      </c>
      <c r="H27" s="22">
        <v>2008</v>
      </c>
      <c r="I27" s="60">
        <v>100000</v>
      </c>
      <c r="J27" s="131"/>
      <c r="K27" s="40"/>
      <c r="L27" s="117"/>
      <c r="M27" s="117"/>
      <c r="N27" s="102"/>
      <c r="O27" s="121"/>
      <c r="P27" s="120">
        <v>100000</v>
      </c>
      <c r="Q27" s="117">
        <v>15000</v>
      </c>
      <c r="R27" s="118">
        <f t="shared" si="4"/>
        <v>10000</v>
      </c>
      <c r="S27" s="118">
        <f t="shared" si="5"/>
        <v>75000</v>
      </c>
      <c r="T27" s="117"/>
      <c r="U27" s="121"/>
      <c r="V27" s="61"/>
      <c r="W27" s="117"/>
      <c r="X27" s="156"/>
      <c r="Y27" s="156"/>
      <c r="Z27" s="163"/>
      <c r="AA27" s="162"/>
    </row>
    <row r="28" spans="1:27" ht="24.75" customHeight="1">
      <c r="A28" s="99"/>
      <c r="B28" s="241"/>
      <c r="C28" s="99"/>
      <c r="D28" s="226"/>
      <c r="E28" s="46" t="s">
        <v>103</v>
      </c>
      <c r="F28" s="47" t="s">
        <v>263</v>
      </c>
      <c r="G28" s="22">
        <v>2008</v>
      </c>
      <c r="H28" s="22">
        <v>2008</v>
      </c>
      <c r="I28" s="60">
        <v>1000000</v>
      </c>
      <c r="J28" s="120"/>
      <c r="K28" s="117"/>
      <c r="L28" s="123"/>
      <c r="M28" s="123"/>
      <c r="N28" s="102"/>
      <c r="O28" s="132"/>
      <c r="P28" s="133">
        <v>1000000</v>
      </c>
      <c r="Q28" s="123">
        <v>150000</v>
      </c>
      <c r="R28" s="124">
        <f t="shared" si="4"/>
        <v>100000</v>
      </c>
      <c r="S28" s="124">
        <f t="shared" si="5"/>
        <v>750000</v>
      </c>
      <c r="T28" s="123"/>
      <c r="U28" s="132"/>
      <c r="V28" s="61"/>
      <c r="W28" s="117"/>
      <c r="X28" s="158"/>
      <c r="Y28" s="158"/>
      <c r="Z28" s="128"/>
      <c r="AA28" s="160"/>
    </row>
    <row r="29" spans="1:27" ht="24.75" customHeight="1">
      <c r="A29" s="99"/>
      <c r="B29" s="241"/>
      <c r="C29" s="99"/>
      <c r="D29" s="226"/>
      <c r="E29" s="46" t="s">
        <v>104</v>
      </c>
      <c r="F29" s="47" t="s">
        <v>304</v>
      </c>
      <c r="G29" s="22">
        <v>2008</v>
      </c>
      <c r="H29" s="22">
        <v>2008</v>
      </c>
      <c r="I29" s="60">
        <v>500000</v>
      </c>
      <c r="J29" s="120"/>
      <c r="K29" s="117"/>
      <c r="L29" s="123"/>
      <c r="M29" s="123"/>
      <c r="N29" s="102"/>
      <c r="O29" s="132"/>
      <c r="P29" s="133">
        <v>500000</v>
      </c>
      <c r="Q29" s="123">
        <v>37500</v>
      </c>
      <c r="R29" s="124">
        <f t="shared" si="4"/>
        <v>50000</v>
      </c>
      <c r="S29" s="124">
        <f t="shared" si="5"/>
        <v>375000</v>
      </c>
      <c r="T29" s="123"/>
      <c r="U29" s="427">
        <v>37500</v>
      </c>
      <c r="V29" s="61"/>
      <c r="W29" s="117"/>
      <c r="X29" s="158"/>
      <c r="Y29" s="158"/>
      <c r="Z29" s="128"/>
      <c r="AA29" s="160"/>
    </row>
    <row r="30" spans="1:27" ht="24.75" customHeight="1">
      <c r="A30" s="99"/>
      <c r="B30" s="241"/>
      <c r="C30" s="99"/>
      <c r="D30" s="226"/>
      <c r="E30" s="46" t="s">
        <v>105</v>
      </c>
      <c r="F30" s="47" t="s">
        <v>101</v>
      </c>
      <c r="G30" s="22">
        <v>2009</v>
      </c>
      <c r="H30" s="22">
        <v>2009</v>
      </c>
      <c r="I30" s="60">
        <v>300000</v>
      </c>
      <c r="J30" s="131"/>
      <c r="K30" s="40"/>
      <c r="L30" s="117"/>
      <c r="M30" s="117"/>
      <c r="N30" s="102"/>
      <c r="O30" s="121"/>
      <c r="P30" s="61"/>
      <c r="Q30" s="117"/>
      <c r="R30" s="156"/>
      <c r="S30" s="156"/>
      <c r="T30" s="161"/>
      <c r="U30" s="162"/>
      <c r="V30" s="61">
        <v>300000</v>
      </c>
      <c r="W30" s="117">
        <f>V30*0.15</f>
        <v>45000</v>
      </c>
      <c r="X30" s="118">
        <f>V30*0.1</f>
        <v>30000</v>
      </c>
      <c r="Y30" s="118">
        <f>V30*0.75</f>
        <v>225000</v>
      </c>
      <c r="Z30" s="122"/>
      <c r="AA30" s="121"/>
    </row>
    <row r="31" spans="1:27" ht="24.75" customHeight="1">
      <c r="A31" s="99"/>
      <c r="B31" s="241"/>
      <c r="C31" s="99"/>
      <c r="D31" s="226"/>
      <c r="E31" s="46" t="s">
        <v>106</v>
      </c>
      <c r="F31" s="251" t="s">
        <v>305</v>
      </c>
      <c r="G31" s="22">
        <v>2009</v>
      </c>
      <c r="H31" s="22">
        <v>2009</v>
      </c>
      <c r="I31" s="60">
        <v>400000</v>
      </c>
      <c r="J31" s="120"/>
      <c r="K31" s="117"/>
      <c r="L31" s="117"/>
      <c r="M31" s="117"/>
      <c r="N31" s="102"/>
      <c r="O31" s="121"/>
      <c r="P31" s="120"/>
      <c r="Q31" s="117"/>
      <c r="R31" s="118"/>
      <c r="S31" s="118"/>
      <c r="T31" s="117"/>
      <c r="U31" s="121"/>
      <c r="V31" s="61">
        <v>400000</v>
      </c>
      <c r="W31" s="117">
        <v>30000</v>
      </c>
      <c r="X31" s="118">
        <f>V31*0.1</f>
        <v>40000</v>
      </c>
      <c r="Y31" s="118">
        <f>V31*0.75</f>
        <v>300000</v>
      </c>
      <c r="Z31" s="163"/>
      <c r="AA31" s="160">
        <v>30000</v>
      </c>
    </row>
    <row r="32" spans="1:27" ht="24.75" customHeight="1">
      <c r="A32" s="99"/>
      <c r="B32" s="241"/>
      <c r="C32" s="99"/>
      <c r="D32" s="226"/>
      <c r="E32" s="46" t="s">
        <v>108</v>
      </c>
      <c r="F32" s="251" t="s">
        <v>306</v>
      </c>
      <c r="G32" s="22">
        <v>2009</v>
      </c>
      <c r="H32" s="22">
        <v>2009</v>
      </c>
      <c r="I32" s="60">
        <v>300000</v>
      </c>
      <c r="J32" s="120"/>
      <c r="K32" s="117"/>
      <c r="L32" s="117"/>
      <c r="M32" s="117"/>
      <c r="N32" s="102"/>
      <c r="O32" s="121"/>
      <c r="P32" s="120"/>
      <c r="Q32" s="117"/>
      <c r="R32" s="118"/>
      <c r="S32" s="118"/>
      <c r="T32" s="117"/>
      <c r="U32" s="121"/>
      <c r="V32" s="61">
        <v>300000</v>
      </c>
      <c r="W32" s="117">
        <v>45000</v>
      </c>
      <c r="X32" s="118">
        <v>30000</v>
      </c>
      <c r="Y32" s="118">
        <v>225000</v>
      </c>
      <c r="Z32" s="163"/>
      <c r="AA32" s="162"/>
    </row>
    <row r="33" spans="1:60" s="23" customFormat="1" ht="24.75" customHeight="1">
      <c r="A33" s="99"/>
      <c r="B33" s="241"/>
      <c r="C33" s="99"/>
      <c r="D33" s="226"/>
      <c r="E33" s="46" t="s">
        <v>109</v>
      </c>
      <c r="F33" s="47" t="s">
        <v>107</v>
      </c>
      <c r="G33" s="22">
        <v>2009</v>
      </c>
      <c r="H33" s="22">
        <v>2009</v>
      </c>
      <c r="I33" s="60">
        <v>100000</v>
      </c>
      <c r="J33" s="131"/>
      <c r="K33" s="117"/>
      <c r="L33" s="118"/>
      <c r="M33" s="118"/>
      <c r="N33" s="102"/>
      <c r="O33" s="121"/>
      <c r="P33" s="131"/>
      <c r="Q33" s="117"/>
      <c r="R33" s="118"/>
      <c r="S33" s="118"/>
      <c r="T33" s="117"/>
      <c r="U33" s="121"/>
      <c r="V33" s="61">
        <v>100000</v>
      </c>
      <c r="W33" s="40">
        <f>V33*0.15</f>
        <v>15000</v>
      </c>
      <c r="X33" s="118">
        <f>V33*0.1</f>
        <v>10000</v>
      </c>
      <c r="Y33" s="118">
        <f>V33*0.75</f>
        <v>75000</v>
      </c>
      <c r="Z33" s="163"/>
      <c r="AA33" s="16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27" ht="24.75" customHeight="1" thickBot="1">
      <c r="A34" s="99"/>
      <c r="B34" s="241"/>
      <c r="C34" s="99"/>
      <c r="D34" s="226"/>
      <c r="E34" s="49" t="s">
        <v>222</v>
      </c>
      <c r="F34" s="311" t="s">
        <v>236</v>
      </c>
      <c r="G34" s="36">
        <v>2009</v>
      </c>
      <c r="H34" s="36">
        <v>2009</v>
      </c>
      <c r="I34" s="81">
        <v>400000</v>
      </c>
      <c r="J34" s="153"/>
      <c r="K34" s="138"/>
      <c r="L34" s="140"/>
      <c r="M34" s="140"/>
      <c r="N34" s="92"/>
      <c r="O34" s="312"/>
      <c r="P34" s="153"/>
      <c r="Q34" s="138"/>
      <c r="R34" s="140"/>
      <c r="S34" s="140"/>
      <c r="T34" s="313"/>
      <c r="U34" s="312"/>
      <c r="V34" s="82">
        <v>400000</v>
      </c>
      <c r="W34" s="138">
        <f>V34*0.075</f>
        <v>30000</v>
      </c>
      <c r="X34" s="413">
        <f>V34*0.1</f>
        <v>40000</v>
      </c>
      <c r="Y34" s="413">
        <f>V34*0.75</f>
        <v>300000</v>
      </c>
      <c r="Z34" s="151"/>
      <c r="AA34" s="314">
        <f>V34*0.075</f>
        <v>30000</v>
      </c>
    </row>
    <row r="35" spans="1:27" ht="24.75" customHeight="1" thickTop="1">
      <c r="A35" s="99"/>
      <c r="B35" s="241"/>
      <c r="C35" s="99"/>
      <c r="D35" s="226"/>
      <c r="E35" s="301"/>
      <c r="F35" s="318" t="s">
        <v>280</v>
      </c>
      <c r="G35" s="310"/>
      <c r="H35" s="310"/>
      <c r="I35" s="290"/>
      <c r="J35" s="319"/>
      <c r="K35" s="320"/>
      <c r="L35" s="321"/>
      <c r="M35" s="321"/>
      <c r="N35" s="322"/>
      <c r="O35" s="323"/>
      <c r="P35" s="319"/>
      <c r="Q35" s="320"/>
      <c r="R35" s="321"/>
      <c r="S35" s="321"/>
      <c r="T35" s="323"/>
      <c r="U35" s="323"/>
      <c r="V35" s="290"/>
      <c r="W35" s="320"/>
      <c r="X35" s="324"/>
      <c r="Y35" s="325"/>
      <c r="Z35" s="237"/>
      <c r="AA35" s="326"/>
    </row>
    <row r="36" spans="1:27" ht="24.75" customHeight="1">
      <c r="A36" s="99"/>
      <c r="B36" s="241"/>
      <c r="C36" s="99"/>
      <c r="D36" s="226"/>
      <c r="E36" s="301"/>
      <c r="F36" s="346" t="s">
        <v>282</v>
      </c>
      <c r="G36" s="310"/>
      <c r="H36" s="310"/>
      <c r="I36" s="290"/>
      <c r="J36" s="319"/>
      <c r="K36" s="320"/>
      <c r="L36" s="321"/>
      <c r="M36" s="321"/>
      <c r="N36" s="322"/>
      <c r="O36" s="323"/>
      <c r="P36" s="319"/>
      <c r="Q36" s="320"/>
      <c r="R36" s="321"/>
      <c r="S36" s="321"/>
      <c r="T36" s="323"/>
      <c r="U36" s="323"/>
      <c r="V36" s="290"/>
      <c r="W36" s="320"/>
      <c r="X36" s="324"/>
      <c r="Y36" s="325"/>
      <c r="Z36" s="237"/>
      <c r="AA36" s="326"/>
    </row>
    <row r="37" spans="1:27" ht="24.75" customHeight="1">
      <c r="A37" s="99"/>
      <c r="B37" s="241"/>
      <c r="C37" s="99"/>
      <c r="D37" s="226"/>
      <c r="E37" s="301"/>
      <c r="F37" s="371" t="s">
        <v>283</v>
      </c>
      <c r="G37" s="310"/>
      <c r="H37" s="310"/>
      <c r="I37" s="290"/>
      <c r="J37" s="319"/>
      <c r="K37" s="320"/>
      <c r="L37" s="321"/>
      <c r="M37" s="321"/>
      <c r="N37" s="322"/>
      <c r="O37" s="323"/>
      <c r="P37" s="319"/>
      <c r="Q37" s="320"/>
      <c r="R37" s="321"/>
      <c r="S37" s="321"/>
      <c r="T37" s="323"/>
      <c r="U37" s="323"/>
      <c r="V37" s="290"/>
      <c r="W37" s="320"/>
      <c r="X37" s="324"/>
      <c r="Y37" s="325"/>
      <c r="Z37" s="237"/>
      <c r="AA37" s="326"/>
    </row>
    <row r="38" spans="1:27" ht="24.75" customHeight="1">
      <c r="A38" s="99"/>
      <c r="B38" s="241"/>
      <c r="C38" s="99"/>
      <c r="D38" s="226"/>
      <c r="E38" s="301"/>
      <c r="F38" s="372" t="s">
        <v>284</v>
      </c>
      <c r="G38" s="310"/>
      <c r="H38" s="310"/>
      <c r="I38" s="290"/>
      <c r="J38" s="319"/>
      <c r="K38" s="320"/>
      <c r="L38" s="321"/>
      <c r="M38" s="321"/>
      <c r="N38" s="322"/>
      <c r="O38" s="323"/>
      <c r="P38" s="319"/>
      <c r="Q38" s="320"/>
      <c r="R38" s="321"/>
      <c r="S38" s="321"/>
      <c r="T38" s="323"/>
      <c r="U38" s="323"/>
      <c r="V38" s="290"/>
      <c r="W38" s="320"/>
      <c r="X38" s="324"/>
      <c r="Y38" s="325"/>
      <c r="Z38" s="237"/>
      <c r="AA38" s="326"/>
    </row>
    <row r="39" spans="1:27" ht="24.75" customHeight="1">
      <c r="A39" s="99"/>
      <c r="B39" s="241"/>
      <c r="C39" s="99"/>
      <c r="D39" s="226"/>
      <c r="E39" s="301"/>
      <c r="F39" s="318"/>
      <c r="G39" s="310"/>
      <c r="H39" s="310"/>
      <c r="I39" s="290"/>
      <c r="J39" s="319"/>
      <c r="K39" s="320"/>
      <c r="L39" s="321"/>
      <c r="M39" s="321"/>
      <c r="N39" s="322"/>
      <c r="O39" s="323"/>
      <c r="P39" s="319"/>
      <c r="Q39" s="320"/>
      <c r="R39" s="321"/>
      <c r="S39" s="321"/>
      <c r="T39" s="323"/>
      <c r="U39" s="323"/>
      <c r="V39" s="290"/>
      <c r="W39" s="320"/>
      <c r="X39" s="324"/>
      <c r="Y39" s="325"/>
      <c r="Z39" s="237"/>
      <c r="AA39" s="326"/>
    </row>
    <row r="40" spans="1:27" ht="24.75" customHeight="1" thickBot="1">
      <c r="A40" s="99"/>
      <c r="B40" s="241"/>
      <c r="C40" s="99"/>
      <c r="D40" s="226"/>
      <c r="E40" s="327" t="s">
        <v>274</v>
      </c>
      <c r="F40" s="318"/>
      <c r="G40" s="310"/>
      <c r="H40" s="310"/>
      <c r="I40" s="290"/>
      <c r="J40" s="319"/>
      <c r="K40" s="320"/>
      <c r="L40" s="321"/>
      <c r="M40" s="321"/>
      <c r="N40" s="322"/>
      <c r="O40" s="323"/>
      <c r="P40" s="319"/>
      <c r="Q40" s="320"/>
      <c r="R40" s="321"/>
      <c r="S40" s="321"/>
      <c r="T40" s="323"/>
      <c r="U40" s="323"/>
      <c r="V40" s="290"/>
      <c r="W40" s="320"/>
      <c r="X40" s="324"/>
      <c r="Y40" s="325"/>
      <c r="Z40" s="237"/>
      <c r="AA40" s="326"/>
    </row>
    <row r="41" spans="5:27" ht="19.5" customHeight="1" thickTop="1">
      <c r="E41" s="420" t="s">
        <v>18</v>
      </c>
      <c r="F41" s="424" t="s">
        <v>8</v>
      </c>
      <c r="G41" s="425" t="s">
        <v>19</v>
      </c>
      <c r="H41" s="425"/>
      <c r="I41" s="423" t="s">
        <v>193</v>
      </c>
      <c r="J41" s="444" t="s">
        <v>197</v>
      </c>
      <c r="K41" s="445"/>
      <c r="L41" s="445"/>
      <c r="M41" s="445"/>
      <c r="N41" s="445"/>
      <c r="O41" s="446"/>
      <c r="P41" s="421" t="s">
        <v>198</v>
      </c>
      <c r="Q41" s="445"/>
      <c r="R41" s="445"/>
      <c r="S41" s="445"/>
      <c r="T41" s="445"/>
      <c r="U41" s="422"/>
      <c r="V41" s="444" t="s">
        <v>199</v>
      </c>
      <c r="W41" s="445"/>
      <c r="X41" s="445"/>
      <c r="Y41" s="445"/>
      <c r="Z41" s="445"/>
      <c r="AA41" s="446"/>
    </row>
    <row r="42" spans="5:27" ht="12.75" customHeight="1">
      <c r="E42" s="433"/>
      <c r="F42" s="440"/>
      <c r="G42" s="442"/>
      <c r="H42" s="442"/>
      <c r="I42" s="437"/>
      <c r="J42" s="433" t="s">
        <v>0</v>
      </c>
      <c r="K42" s="434" t="s">
        <v>7</v>
      </c>
      <c r="L42" s="434"/>
      <c r="M42" s="434"/>
      <c r="N42" s="434"/>
      <c r="O42" s="435"/>
      <c r="P42" s="436" t="s">
        <v>0</v>
      </c>
      <c r="Q42" s="434" t="s">
        <v>7</v>
      </c>
      <c r="R42" s="434"/>
      <c r="S42" s="434"/>
      <c r="T42" s="434"/>
      <c r="U42" s="437"/>
      <c r="V42" s="433" t="s">
        <v>0</v>
      </c>
      <c r="W42" s="434" t="s">
        <v>7</v>
      </c>
      <c r="X42" s="434"/>
      <c r="Y42" s="434"/>
      <c r="Z42" s="434"/>
      <c r="AA42" s="435"/>
    </row>
    <row r="43" spans="5:27" ht="22.5">
      <c r="E43" s="433"/>
      <c r="F43" s="440"/>
      <c r="G43" s="2" t="s">
        <v>210</v>
      </c>
      <c r="H43" s="2" t="s">
        <v>211</v>
      </c>
      <c r="I43" s="437"/>
      <c r="J43" s="433"/>
      <c r="K43" s="2" t="s">
        <v>2</v>
      </c>
      <c r="L43" s="2" t="s">
        <v>3</v>
      </c>
      <c r="M43" s="2" t="s">
        <v>192</v>
      </c>
      <c r="N43" s="2" t="s">
        <v>4</v>
      </c>
      <c r="O43" s="3" t="s">
        <v>6</v>
      </c>
      <c r="P43" s="436"/>
      <c r="Q43" s="2" t="s">
        <v>2</v>
      </c>
      <c r="R43" s="2" t="s">
        <v>3</v>
      </c>
      <c r="S43" s="2" t="s">
        <v>192</v>
      </c>
      <c r="T43" s="2" t="s">
        <v>4</v>
      </c>
      <c r="U43" s="5" t="s">
        <v>6</v>
      </c>
      <c r="V43" s="433"/>
      <c r="W43" s="2" t="s">
        <v>2</v>
      </c>
      <c r="X43" s="2" t="s">
        <v>3</v>
      </c>
      <c r="Y43" s="2" t="s">
        <v>192</v>
      </c>
      <c r="Z43" s="2" t="s">
        <v>4</v>
      </c>
      <c r="AA43" s="3" t="s">
        <v>6</v>
      </c>
    </row>
    <row r="44" spans="5:27" ht="12" thickBot="1">
      <c r="E44" s="96">
        <v>1</v>
      </c>
      <c r="F44" s="34">
        <v>2</v>
      </c>
      <c r="G44" s="4">
        <v>3</v>
      </c>
      <c r="H44" s="4">
        <v>4</v>
      </c>
      <c r="I44" s="280">
        <v>5</v>
      </c>
      <c r="J44" s="96">
        <v>6</v>
      </c>
      <c r="K44" s="4">
        <v>7</v>
      </c>
      <c r="L44" s="4">
        <v>8</v>
      </c>
      <c r="M44" s="4">
        <v>9</v>
      </c>
      <c r="N44" s="4">
        <v>10</v>
      </c>
      <c r="O44" s="281">
        <v>11</v>
      </c>
      <c r="P44" s="343">
        <v>6</v>
      </c>
      <c r="Q44" s="4">
        <v>7</v>
      </c>
      <c r="R44" s="4">
        <v>8</v>
      </c>
      <c r="S44" s="4">
        <v>9</v>
      </c>
      <c r="T44" s="4">
        <v>10</v>
      </c>
      <c r="U44" s="280">
        <v>11</v>
      </c>
      <c r="V44" s="96">
        <v>6</v>
      </c>
      <c r="W44" s="4">
        <v>7</v>
      </c>
      <c r="X44" s="4">
        <v>8</v>
      </c>
      <c r="Y44" s="4">
        <v>9</v>
      </c>
      <c r="Z44" s="4">
        <v>10</v>
      </c>
      <c r="AA44" s="281">
        <v>11</v>
      </c>
    </row>
    <row r="45" spans="4:34" s="13" customFormat="1" ht="24.75" customHeight="1" thickBot="1" thickTop="1">
      <c r="D45" s="27"/>
      <c r="E45" s="456" t="s">
        <v>231</v>
      </c>
      <c r="F45" s="457"/>
      <c r="G45" s="457"/>
      <c r="H45" s="458"/>
      <c r="I45" s="315">
        <f aca="true" t="shared" si="6" ref="I45:AA45">SUM(I46:I48)</f>
        <v>1650000</v>
      </c>
      <c r="J45" s="316">
        <f t="shared" si="6"/>
        <v>350000</v>
      </c>
      <c r="K45" s="317">
        <f t="shared" si="6"/>
        <v>52500</v>
      </c>
      <c r="L45" s="317">
        <f t="shared" si="6"/>
        <v>35000</v>
      </c>
      <c r="M45" s="317">
        <f t="shared" si="6"/>
        <v>262500</v>
      </c>
      <c r="N45" s="317">
        <f t="shared" si="6"/>
        <v>0</v>
      </c>
      <c r="O45" s="315">
        <f t="shared" si="6"/>
        <v>0</v>
      </c>
      <c r="P45" s="316">
        <f t="shared" si="6"/>
        <v>1300000</v>
      </c>
      <c r="Q45" s="317">
        <f t="shared" si="6"/>
        <v>195000</v>
      </c>
      <c r="R45" s="317">
        <f t="shared" si="6"/>
        <v>130000</v>
      </c>
      <c r="S45" s="317">
        <f t="shared" si="6"/>
        <v>975000</v>
      </c>
      <c r="T45" s="317">
        <f t="shared" si="6"/>
        <v>0</v>
      </c>
      <c r="U45" s="315">
        <f t="shared" si="6"/>
        <v>0</v>
      </c>
      <c r="V45" s="316">
        <f t="shared" si="6"/>
        <v>0</v>
      </c>
      <c r="W45" s="317">
        <f t="shared" si="6"/>
        <v>0</v>
      </c>
      <c r="X45" s="317">
        <f t="shared" si="6"/>
        <v>0</v>
      </c>
      <c r="Y45" s="317">
        <f t="shared" si="6"/>
        <v>0</v>
      </c>
      <c r="Z45" s="317">
        <f t="shared" si="6"/>
        <v>0</v>
      </c>
      <c r="AA45" s="315">
        <f t="shared" si="6"/>
        <v>0</v>
      </c>
      <c r="AB45" s="24"/>
      <c r="AC45" s="24"/>
      <c r="AD45" s="24"/>
      <c r="AE45" s="24"/>
      <c r="AF45" s="24"/>
      <c r="AG45" s="24"/>
      <c r="AH45" s="24"/>
    </row>
    <row r="46" spans="1:34" s="24" customFormat="1" ht="24.75" customHeight="1" thickTop="1">
      <c r="A46" s="99"/>
      <c r="B46" s="99"/>
      <c r="C46" s="99"/>
      <c r="D46" s="226"/>
      <c r="E46" s="46" t="s">
        <v>162</v>
      </c>
      <c r="F46" s="42" t="s">
        <v>264</v>
      </c>
      <c r="G46" s="25">
        <v>2007</v>
      </c>
      <c r="H46" s="25">
        <v>2007</v>
      </c>
      <c r="I46" s="108">
        <v>200000</v>
      </c>
      <c r="J46" s="109">
        <v>200000</v>
      </c>
      <c r="K46" s="134">
        <f>J46*0.15</f>
        <v>30000</v>
      </c>
      <c r="L46" s="135">
        <f>J46*0.1</f>
        <v>20000</v>
      </c>
      <c r="M46" s="135">
        <f>J46*0.75</f>
        <v>150000</v>
      </c>
      <c r="N46" s="136"/>
      <c r="O46" s="115"/>
      <c r="P46" s="113"/>
      <c r="Q46" s="112"/>
      <c r="R46" s="114"/>
      <c r="S46" s="114"/>
      <c r="T46" s="112"/>
      <c r="U46" s="115"/>
      <c r="V46" s="113"/>
      <c r="W46" s="112"/>
      <c r="X46" s="114"/>
      <c r="Y46" s="114"/>
      <c r="Z46" s="114"/>
      <c r="AA46" s="115"/>
      <c r="AB46" s="1"/>
      <c r="AC46" s="1"/>
      <c r="AD46" s="1"/>
      <c r="AE46" s="1"/>
      <c r="AF46" s="1"/>
      <c r="AG46" s="1"/>
      <c r="AH46" s="1"/>
    </row>
    <row r="47" spans="1:27" ht="24.75" customHeight="1">
      <c r="A47" s="99"/>
      <c r="B47" s="99"/>
      <c r="C47" s="99"/>
      <c r="D47" s="226"/>
      <c r="E47" s="46" t="s">
        <v>163</v>
      </c>
      <c r="F47" s="47" t="s">
        <v>138</v>
      </c>
      <c r="G47" s="22">
        <v>2007</v>
      </c>
      <c r="H47" s="22">
        <v>2007</v>
      </c>
      <c r="I47" s="60">
        <v>150000</v>
      </c>
      <c r="J47" s="120">
        <v>150000</v>
      </c>
      <c r="K47" s="117">
        <f>J47*0.15</f>
        <v>22500</v>
      </c>
      <c r="L47" s="118">
        <f>J47*0.1</f>
        <v>15000</v>
      </c>
      <c r="M47" s="118">
        <f>J47*0.75</f>
        <v>112500</v>
      </c>
      <c r="N47" s="102"/>
      <c r="O47" s="121"/>
      <c r="P47" s="120"/>
      <c r="Q47" s="117"/>
      <c r="R47" s="118"/>
      <c r="S47" s="118"/>
      <c r="T47" s="117"/>
      <c r="U47" s="121"/>
      <c r="V47" s="120"/>
      <c r="W47" s="117"/>
      <c r="X47" s="117"/>
      <c r="Y47" s="117"/>
      <c r="Z47" s="117"/>
      <c r="AA47" s="121"/>
    </row>
    <row r="48" spans="1:34" ht="24.75" customHeight="1" thickBot="1">
      <c r="A48" s="99"/>
      <c r="B48" s="99"/>
      <c r="C48" s="99"/>
      <c r="D48" s="226"/>
      <c r="E48" s="46" t="s">
        <v>164</v>
      </c>
      <c r="F48" s="51" t="s">
        <v>265</v>
      </c>
      <c r="G48" s="36">
        <v>2008</v>
      </c>
      <c r="H48" s="36">
        <v>2008</v>
      </c>
      <c r="I48" s="81">
        <v>1300000</v>
      </c>
      <c r="J48" s="137"/>
      <c r="K48" s="138"/>
      <c r="L48" s="138"/>
      <c r="M48" s="138"/>
      <c r="N48" s="92"/>
      <c r="O48" s="139"/>
      <c r="P48" s="137">
        <v>1300000</v>
      </c>
      <c r="Q48" s="138">
        <f>P48*0.15</f>
        <v>195000</v>
      </c>
      <c r="R48" s="140">
        <f>P48*0.1</f>
        <v>130000</v>
      </c>
      <c r="S48" s="140">
        <f>P48*0.75</f>
        <v>975000</v>
      </c>
      <c r="T48" s="138"/>
      <c r="U48" s="139"/>
      <c r="V48" s="137"/>
      <c r="W48" s="138"/>
      <c r="X48" s="138"/>
      <c r="Y48" s="138"/>
      <c r="Z48" s="138"/>
      <c r="AA48" s="139"/>
      <c r="AB48" s="13"/>
      <c r="AC48" s="13"/>
      <c r="AD48" s="13"/>
      <c r="AE48" s="13"/>
      <c r="AF48" s="13"/>
      <c r="AG48" s="13"/>
      <c r="AH48" s="13"/>
    </row>
    <row r="49" spans="4:34" s="13" customFormat="1" ht="24.75" customHeight="1" thickBot="1" thickTop="1">
      <c r="D49" s="57"/>
      <c r="E49" s="459" t="s">
        <v>230</v>
      </c>
      <c r="F49" s="460"/>
      <c r="G49" s="460"/>
      <c r="H49" s="461"/>
      <c r="I49" s="105">
        <f aca="true" t="shared" si="7" ref="I49:AA49">SUM(I50:I55)</f>
        <v>5050000</v>
      </c>
      <c r="J49" s="106">
        <f t="shared" si="7"/>
        <v>1000000</v>
      </c>
      <c r="K49" s="107">
        <f t="shared" si="7"/>
        <v>150000</v>
      </c>
      <c r="L49" s="107">
        <f t="shared" si="7"/>
        <v>100000</v>
      </c>
      <c r="M49" s="107">
        <f t="shared" si="7"/>
        <v>750000</v>
      </c>
      <c r="N49" s="107">
        <f t="shared" si="7"/>
        <v>0</v>
      </c>
      <c r="O49" s="105">
        <f t="shared" si="7"/>
        <v>0</v>
      </c>
      <c r="P49" s="106">
        <f t="shared" si="7"/>
        <v>500000</v>
      </c>
      <c r="Q49" s="107">
        <f t="shared" si="7"/>
        <v>75000</v>
      </c>
      <c r="R49" s="107">
        <f t="shared" si="7"/>
        <v>50000</v>
      </c>
      <c r="S49" s="107">
        <f t="shared" si="7"/>
        <v>375000</v>
      </c>
      <c r="T49" s="107">
        <f t="shared" si="7"/>
        <v>0</v>
      </c>
      <c r="U49" s="105">
        <f t="shared" si="7"/>
        <v>0</v>
      </c>
      <c r="V49" s="106">
        <f t="shared" si="7"/>
        <v>3550000</v>
      </c>
      <c r="W49" s="107">
        <f t="shared" si="7"/>
        <v>532500</v>
      </c>
      <c r="X49" s="107">
        <f t="shared" si="7"/>
        <v>355000</v>
      </c>
      <c r="Y49" s="107">
        <f t="shared" si="7"/>
        <v>2662500</v>
      </c>
      <c r="Z49" s="107">
        <f t="shared" si="7"/>
        <v>0</v>
      </c>
      <c r="AA49" s="105">
        <f t="shared" si="7"/>
        <v>0</v>
      </c>
      <c r="AB49" s="23"/>
      <c r="AC49" s="23"/>
      <c r="AD49" s="23"/>
      <c r="AE49" s="23"/>
      <c r="AF49" s="23"/>
      <c r="AG49" s="23"/>
      <c r="AH49" s="23"/>
    </row>
    <row r="50" spans="1:27" ht="24.75" customHeight="1" thickTop="1">
      <c r="A50" s="99"/>
      <c r="B50" s="99"/>
      <c r="C50" s="99"/>
      <c r="D50" s="226"/>
      <c r="E50" s="46" t="s">
        <v>142</v>
      </c>
      <c r="F50" s="47" t="s">
        <v>154</v>
      </c>
      <c r="G50" s="22">
        <v>2007</v>
      </c>
      <c r="H50" s="22">
        <v>2007</v>
      </c>
      <c r="I50" s="60">
        <v>500000</v>
      </c>
      <c r="J50" s="120">
        <v>500000</v>
      </c>
      <c r="K50" s="117">
        <f>J50*0.15</f>
        <v>75000</v>
      </c>
      <c r="L50" s="268">
        <f>J50*0.1</f>
        <v>50000</v>
      </c>
      <c r="M50" s="268">
        <f>J50*0.75</f>
        <v>375000</v>
      </c>
      <c r="N50" s="102"/>
      <c r="O50" s="121"/>
      <c r="P50" s="120"/>
      <c r="Q50" s="117"/>
      <c r="R50" s="118"/>
      <c r="S50" s="118"/>
      <c r="T50" s="117"/>
      <c r="U50" s="121"/>
      <c r="V50" s="120"/>
      <c r="W50" s="117"/>
      <c r="X50" s="117"/>
      <c r="Y50" s="117"/>
      <c r="Z50" s="117"/>
      <c r="AA50" s="121"/>
    </row>
    <row r="51" spans="1:27" ht="24.75" customHeight="1">
      <c r="A51" s="99"/>
      <c r="B51" s="99"/>
      <c r="C51" s="99"/>
      <c r="D51" s="226"/>
      <c r="E51" s="46" t="s">
        <v>144</v>
      </c>
      <c r="F51" s="47" t="s">
        <v>155</v>
      </c>
      <c r="G51" s="22">
        <v>2007</v>
      </c>
      <c r="H51" s="22">
        <v>2007</v>
      </c>
      <c r="I51" s="60">
        <v>500000</v>
      </c>
      <c r="J51" s="120">
        <v>500000</v>
      </c>
      <c r="K51" s="117">
        <f>J51*0.15</f>
        <v>75000</v>
      </c>
      <c r="L51" s="268">
        <f>J51*0.1</f>
        <v>50000</v>
      </c>
      <c r="M51" s="268">
        <f>J51*0.75</f>
        <v>375000</v>
      </c>
      <c r="N51" s="102"/>
      <c r="O51" s="121"/>
      <c r="P51" s="120"/>
      <c r="Q51" s="117"/>
      <c r="R51" s="118"/>
      <c r="S51" s="118"/>
      <c r="T51" s="117"/>
      <c r="U51" s="121"/>
      <c r="V51" s="120"/>
      <c r="W51" s="117"/>
      <c r="X51" s="117"/>
      <c r="Y51" s="117"/>
      <c r="Z51" s="117"/>
      <c r="AA51" s="121"/>
    </row>
    <row r="52" spans="1:27" ht="24.75" customHeight="1">
      <c r="A52" s="99"/>
      <c r="B52" s="99"/>
      <c r="C52" s="99"/>
      <c r="D52" s="226"/>
      <c r="E52" s="46" t="s">
        <v>168</v>
      </c>
      <c r="F52" s="47" t="s">
        <v>266</v>
      </c>
      <c r="G52" s="22">
        <v>2008</v>
      </c>
      <c r="H52" s="22">
        <v>2008</v>
      </c>
      <c r="I52" s="60">
        <v>500000</v>
      </c>
      <c r="J52" s="120"/>
      <c r="K52" s="117"/>
      <c r="L52" s="117"/>
      <c r="M52" s="143"/>
      <c r="N52" s="102"/>
      <c r="O52" s="121"/>
      <c r="P52" s="120">
        <v>500000</v>
      </c>
      <c r="Q52" s="117">
        <v>75000</v>
      </c>
      <c r="R52" s="268">
        <v>50000</v>
      </c>
      <c r="S52" s="268">
        <v>375000</v>
      </c>
      <c r="T52" s="117"/>
      <c r="U52" s="121"/>
      <c r="V52" s="120"/>
      <c r="W52" s="117"/>
      <c r="X52" s="117"/>
      <c r="Y52" s="117"/>
      <c r="Z52" s="117"/>
      <c r="AA52" s="121"/>
    </row>
    <row r="53" spans="1:27" ht="24.75" customHeight="1">
      <c r="A53" s="99"/>
      <c r="B53" s="99"/>
      <c r="C53" s="99"/>
      <c r="D53" s="226"/>
      <c r="E53" s="46" t="s">
        <v>169</v>
      </c>
      <c r="F53" s="47" t="s">
        <v>156</v>
      </c>
      <c r="G53" s="22">
        <v>2009</v>
      </c>
      <c r="H53" s="22">
        <v>2009</v>
      </c>
      <c r="I53" s="60">
        <v>1600000</v>
      </c>
      <c r="J53" s="120"/>
      <c r="K53" s="117"/>
      <c r="L53" s="144"/>
      <c r="M53" s="144"/>
      <c r="N53" s="102"/>
      <c r="O53" s="121"/>
      <c r="P53" s="133"/>
      <c r="Q53" s="123"/>
      <c r="R53" s="123"/>
      <c r="S53" s="145"/>
      <c r="T53" s="117"/>
      <c r="U53" s="121"/>
      <c r="V53" s="120">
        <v>1600000</v>
      </c>
      <c r="W53" s="117">
        <v>240000</v>
      </c>
      <c r="X53" s="268">
        <v>160000</v>
      </c>
      <c r="Y53" s="268">
        <v>1200000</v>
      </c>
      <c r="Z53" s="117"/>
      <c r="AA53" s="121"/>
    </row>
    <row r="54" spans="1:27" ht="24.75" customHeight="1">
      <c r="A54" s="99"/>
      <c r="B54" s="99"/>
      <c r="C54" s="99"/>
      <c r="D54" s="226"/>
      <c r="E54" s="46" t="s">
        <v>170</v>
      </c>
      <c r="F54" s="43" t="s">
        <v>153</v>
      </c>
      <c r="G54" s="94">
        <v>2009</v>
      </c>
      <c r="H54" s="94">
        <v>2009</v>
      </c>
      <c r="I54" s="244">
        <v>1600000</v>
      </c>
      <c r="J54" s="202"/>
      <c r="K54" s="204"/>
      <c r="L54" s="264"/>
      <c r="M54" s="264"/>
      <c r="N54" s="203"/>
      <c r="O54" s="205"/>
      <c r="P54" s="265"/>
      <c r="Q54" s="266"/>
      <c r="R54" s="267"/>
      <c r="S54" s="267"/>
      <c r="T54" s="204"/>
      <c r="U54" s="205"/>
      <c r="V54" s="202">
        <v>1600000</v>
      </c>
      <c r="W54" s="204">
        <v>240000</v>
      </c>
      <c r="X54" s="269">
        <v>160000</v>
      </c>
      <c r="Y54" s="269">
        <v>1200000</v>
      </c>
      <c r="Z54" s="204"/>
      <c r="AA54" s="205"/>
    </row>
    <row r="55" spans="1:34" ht="24.75" customHeight="1" thickBot="1">
      <c r="A55" s="99"/>
      <c r="B55" s="99"/>
      <c r="C55" s="99"/>
      <c r="D55" s="226"/>
      <c r="E55" s="49" t="s">
        <v>171</v>
      </c>
      <c r="F55" s="51" t="s">
        <v>157</v>
      </c>
      <c r="G55" s="36">
        <v>2009</v>
      </c>
      <c r="H55" s="36">
        <v>2009</v>
      </c>
      <c r="I55" s="81">
        <v>350000</v>
      </c>
      <c r="J55" s="137"/>
      <c r="K55" s="138"/>
      <c r="L55" s="146"/>
      <c r="M55" s="146"/>
      <c r="N55" s="92"/>
      <c r="O55" s="139"/>
      <c r="P55" s="137"/>
      <c r="Q55" s="138"/>
      <c r="R55" s="140"/>
      <c r="S55" s="140"/>
      <c r="T55" s="138"/>
      <c r="U55" s="139"/>
      <c r="V55" s="137">
        <v>350000</v>
      </c>
      <c r="W55" s="138">
        <f>V55*0.15</f>
        <v>52500</v>
      </c>
      <c r="X55" s="414">
        <f>V55*0.1</f>
        <v>35000</v>
      </c>
      <c r="Y55" s="414">
        <f>V55*0.75</f>
        <v>262500</v>
      </c>
      <c r="Z55" s="138"/>
      <c r="AA55" s="139"/>
      <c r="AB55" s="32"/>
      <c r="AC55" s="32"/>
      <c r="AD55" s="32"/>
      <c r="AE55" s="32"/>
      <c r="AF55" s="32"/>
      <c r="AG55" s="32"/>
      <c r="AH55" s="32"/>
    </row>
    <row r="56" spans="1:34" ht="24.75" customHeight="1" thickTop="1">
      <c r="A56" s="99"/>
      <c r="B56" s="99"/>
      <c r="C56" s="99"/>
      <c r="D56" s="226"/>
      <c r="E56" s="359"/>
      <c r="F56" s="360" t="s">
        <v>280</v>
      </c>
      <c r="G56" s="377"/>
      <c r="H56" s="377"/>
      <c r="I56" s="362"/>
      <c r="J56" s="378"/>
      <c r="K56" s="378"/>
      <c r="L56" s="379"/>
      <c r="M56" s="379"/>
      <c r="N56" s="380"/>
      <c r="O56" s="378"/>
      <c r="P56" s="378"/>
      <c r="Q56" s="378"/>
      <c r="R56" s="381"/>
      <c r="S56" s="381"/>
      <c r="T56" s="378"/>
      <c r="U56" s="378"/>
      <c r="V56" s="378"/>
      <c r="W56" s="378"/>
      <c r="X56" s="378"/>
      <c r="Y56" s="382"/>
      <c r="Z56" s="378"/>
      <c r="AA56" s="378"/>
      <c r="AB56" s="32"/>
      <c r="AC56" s="32"/>
      <c r="AD56" s="32"/>
      <c r="AE56" s="32"/>
      <c r="AF56" s="32"/>
      <c r="AG56" s="32"/>
      <c r="AH56" s="32"/>
    </row>
    <row r="57" spans="1:34" ht="24.75" customHeight="1">
      <c r="A57" s="99"/>
      <c r="B57" s="99"/>
      <c r="C57" s="99"/>
      <c r="D57" s="226"/>
      <c r="E57" s="301"/>
      <c r="F57" s="348" t="s">
        <v>282</v>
      </c>
      <c r="G57" s="310"/>
      <c r="H57" s="310"/>
      <c r="I57" s="290"/>
      <c r="J57" s="320"/>
      <c r="K57" s="320"/>
      <c r="L57" s="383"/>
      <c r="M57" s="383"/>
      <c r="N57" s="322"/>
      <c r="O57" s="320"/>
      <c r="P57" s="320"/>
      <c r="Q57" s="320"/>
      <c r="R57" s="321"/>
      <c r="S57" s="321"/>
      <c r="T57" s="320"/>
      <c r="U57" s="320"/>
      <c r="V57" s="320"/>
      <c r="W57" s="320"/>
      <c r="X57" s="320"/>
      <c r="Y57" s="384"/>
      <c r="Z57" s="320"/>
      <c r="AA57" s="320"/>
      <c r="AB57" s="32"/>
      <c r="AC57" s="32"/>
      <c r="AD57" s="32"/>
      <c r="AE57" s="32"/>
      <c r="AF57" s="32"/>
      <c r="AG57" s="32"/>
      <c r="AH57" s="32"/>
    </row>
    <row r="58" spans="1:34" ht="24.75" customHeight="1">
      <c r="A58" s="99"/>
      <c r="B58" s="99"/>
      <c r="C58" s="99"/>
      <c r="D58" s="226"/>
      <c r="E58" s="301"/>
      <c r="F58" s="368" t="s">
        <v>285</v>
      </c>
      <c r="G58" s="310"/>
      <c r="H58" s="310"/>
      <c r="I58" s="290"/>
      <c r="J58" s="320"/>
      <c r="K58" s="320"/>
      <c r="L58" s="383"/>
      <c r="M58" s="383"/>
      <c r="N58" s="322"/>
      <c r="O58" s="320"/>
      <c r="P58" s="320"/>
      <c r="Q58" s="320"/>
      <c r="R58" s="321"/>
      <c r="S58" s="321"/>
      <c r="T58" s="320"/>
      <c r="U58" s="320"/>
      <c r="V58" s="320"/>
      <c r="W58" s="320"/>
      <c r="X58" s="320"/>
      <c r="Y58" s="384"/>
      <c r="Z58" s="320"/>
      <c r="AA58" s="320"/>
      <c r="AB58" s="32"/>
      <c r="AC58" s="32"/>
      <c r="AD58" s="32"/>
      <c r="AE58" s="32"/>
      <c r="AF58" s="32"/>
      <c r="AG58" s="32"/>
      <c r="AH58" s="32"/>
    </row>
    <row r="59" spans="4:27" s="13" customFormat="1" ht="21.75" customHeight="1" thickBot="1">
      <c r="D59" s="57"/>
      <c r="E59" s="357" t="s">
        <v>9</v>
      </c>
      <c r="F59" s="373"/>
      <c r="G59" s="373"/>
      <c r="H59" s="374"/>
      <c r="I59" s="375">
        <f>I7+I15+I45+I49</f>
        <v>35600000</v>
      </c>
      <c r="J59" s="376">
        <f>J7+J15+J45+J49</f>
        <v>11200000</v>
      </c>
      <c r="K59" s="376">
        <f aca="true" t="shared" si="8" ref="K59:AA59">K7+K15+K45+K49</f>
        <v>1165000</v>
      </c>
      <c r="L59" s="376">
        <f t="shared" si="8"/>
        <v>1120000</v>
      </c>
      <c r="M59" s="376">
        <f t="shared" si="8"/>
        <v>8400000</v>
      </c>
      <c r="N59" s="376">
        <f t="shared" si="8"/>
        <v>215000</v>
      </c>
      <c r="O59" s="376">
        <f t="shared" si="8"/>
        <v>300000</v>
      </c>
      <c r="P59" s="376">
        <f t="shared" si="8"/>
        <v>12200000</v>
      </c>
      <c r="Q59" s="376">
        <f t="shared" si="8"/>
        <v>1381500</v>
      </c>
      <c r="R59" s="376">
        <f t="shared" si="8"/>
        <v>1220000</v>
      </c>
      <c r="S59" s="376">
        <f t="shared" si="8"/>
        <v>9150000</v>
      </c>
      <c r="T59" s="376">
        <f t="shared" si="8"/>
        <v>150000</v>
      </c>
      <c r="U59" s="376">
        <f t="shared" si="8"/>
        <v>298500</v>
      </c>
      <c r="V59" s="376">
        <f t="shared" si="8"/>
        <v>12200000</v>
      </c>
      <c r="W59" s="376">
        <f t="shared" si="8"/>
        <v>1412500</v>
      </c>
      <c r="X59" s="376">
        <f t="shared" si="8"/>
        <v>1220000</v>
      </c>
      <c r="Y59" s="376">
        <f t="shared" si="8"/>
        <v>9150000</v>
      </c>
      <c r="Z59" s="376">
        <f t="shared" si="8"/>
        <v>357500</v>
      </c>
      <c r="AA59" s="376">
        <f t="shared" si="8"/>
        <v>60000</v>
      </c>
    </row>
    <row r="60" spans="4:27" s="13" customFormat="1" ht="19.5" customHeight="1" thickBot="1" thickTop="1">
      <c r="D60" s="28"/>
      <c r="E60" s="52" t="s">
        <v>10</v>
      </c>
      <c r="F60" s="58"/>
      <c r="G60" s="58"/>
      <c r="H60" s="59"/>
      <c r="I60" s="14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20"/>
    </row>
    <row r="61" spans="4:27" s="13" customFormat="1" ht="19.5" customHeight="1" thickBot="1" thickTop="1">
      <c r="D61" s="28"/>
      <c r="E61" s="53" t="s">
        <v>2</v>
      </c>
      <c r="F61" s="58"/>
      <c r="G61" s="58"/>
      <c r="H61" s="59"/>
      <c r="I61" s="15">
        <f>K59+Q59+W59</f>
        <v>3959000</v>
      </c>
      <c r="J61" s="11"/>
      <c r="K61" s="3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30"/>
      <c r="Y61" s="11"/>
      <c r="Z61" s="11"/>
      <c r="AA61" s="11"/>
    </row>
    <row r="62" spans="4:27" s="13" customFormat="1" ht="19.5" customHeight="1" thickBot="1" thickTop="1">
      <c r="D62" s="28"/>
      <c r="E62" s="53" t="s">
        <v>3</v>
      </c>
      <c r="F62" s="58"/>
      <c r="G62" s="58"/>
      <c r="H62" s="59"/>
      <c r="I62" s="15">
        <f>L59+R59+X59</f>
        <v>3560000</v>
      </c>
      <c r="J62" s="11"/>
      <c r="K62" s="3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30"/>
      <c r="Y62" s="11"/>
      <c r="Z62" s="11"/>
      <c r="AA62" s="11"/>
    </row>
    <row r="63" spans="4:27" s="13" customFormat="1" ht="19.5" customHeight="1" thickBot="1" thickTop="1">
      <c r="D63" s="28"/>
      <c r="E63" s="53" t="s">
        <v>5</v>
      </c>
      <c r="F63" s="58"/>
      <c r="G63" s="58"/>
      <c r="H63" s="59"/>
      <c r="I63" s="15">
        <f>M59+S59+Y59</f>
        <v>26700000</v>
      </c>
      <c r="J63" s="11"/>
      <c r="K63" s="3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30"/>
      <c r="Y63" s="11"/>
      <c r="Z63" s="11"/>
      <c r="AA63" s="11"/>
    </row>
    <row r="64" spans="4:27" s="13" customFormat="1" ht="19.5" customHeight="1" thickBot="1" thickTop="1">
      <c r="D64" s="26"/>
      <c r="E64" s="53" t="s">
        <v>4</v>
      </c>
      <c r="F64" s="58"/>
      <c r="G64" s="58"/>
      <c r="H64" s="59"/>
      <c r="I64" s="15">
        <f>N59+T59+Z59</f>
        <v>722500</v>
      </c>
      <c r="J64" s="11"/>
      <c r="K64" s="3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30"/>
      <c r="Y64" s="11"/>
      <c r="Z64" s="11"/>
      <c r="AA64" s="11"/>
    </row>
    <row r="65" spans="4:34" s="13" customFormat="1" ht="19.5" customHeight="1" thickBot="1" thickTop="1">
      <c r="D65" s="26"/>
      <c r="E65" s="53" t="s">
        <v>6</v>
      </c>
      <c r="F65" s="58"/>
      <c r="G65" s="58"/>
      <c r="H65" s="59"/>
      <c r="I65" s="15">
        <f>O59+U59+AA59</f>
        <v>658500</v>
      </c>
      <c r="J65" s="11"/>
      <c r="K65" s="3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30"/>
      <c r="Y65" s="11"/>
      <c r="Z65" s="11"/>
      <c r="AA65" s="11"/>
      <c r="AB65" s="1"/>
      <c r="AC65" s="1"/>
      <c r="AD65" s="1"/>
      <c r="AE65" s="1"/>
      <c r="AF65" s="1"/>
      <c r="AG65" s="1"/>
      <c r="AH65" s="1"/>
    </row>
    <row r="66" spans="10:27" ht="19.5" customHeight="1" thickTop="1">
      <c r="J66" s="11"/>
      <c r="K66" s="5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1"/>
      <c r="X66" s="55"/>
      <c r="Y66" s="19"/>
      <c r="Z66" s="19"/>
      <c r="AA66" s="19"/>
    </row>
    <row r="67" spans="5:27" ht="16.5" customHeight="1">
      <c r="E67" s="11"/>
      <c r="F67" s="31"/>
      <c r="G67" s="11"/>
      <c r="H67" s="11"/>
      <c r="I67" s="11"/>
      <c r="J67" s="11"/>
      <c r="K67" s="30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1"/>
      <c r="X67" s="55"/>
      <c r="Y67" s="19"/>
      <c r="Z67" s="19"/>
      <c r="AA67" s="19"/>
    </row>
    <row r="68" spans="5:27" ht="16.5" customHeight="1">
      <c r="E68" s="11"/>
      <c r="F68" s="31"/>
      <c r="G68" s="11"/>
      <c r="H68" s="11"/>
      <c r="I68" s="11"/>
      <c r="J68" s="11"/>
      <c r="K68" s="30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1"/>
      <c r="X68" s="55"/>
      <c r="Y68" s="19"/>
      <c r="Z68" s="19"/>
      <c r="AA68" s="19"/>
    </row>
  </sheetData>
  <mergeCells count="30">
    <mergeCell ref="I41:I43"/>
    <mergeCell ref="J41:O41"/>
    <mergeCell ref="P41:U41"/>
    <mergeCell ref="V41:AA41"/>
    <mergeCell ref="J42:J43"/>
    <mergeCell ref="K42:O42"/>
    <mergeCell ref="P42:P43"/>
    <mergeCell ref="Q42:U42"/>
    <mergeCell ref="V42:V43"/>
    <mergeCell ref="W42:AA42"/>
    <mergeCell ref="E49:H49"/>
    <mergeCell ref="E7:H7"/>
    <mergeCell ref="E15:H15"/>
    <mergeCell ref="E45:H45"/>
    <mergeCell ref="E41:E43"/>
    <mergeCell ref="F41:F43"/>
    <mergeCell ref="G41:H42"/>
    <mergeCell ref="I3:I5"/>
    <mergeCell ref="E3:E5"/>
    <mergeCell ref="F3:F5"/>
    <mergeCell ref="G3:H4"/>
    <mergeCell ref="J3:O3"/>
    <mergeCell ref="P3:U3"/>
    <mergeCell ref="V3:AA3"/>
    <mergeCell ref="J4:J5"/>
    <mergeCell ref="K4:O4"/>
    <mergeCell ref="P4:P5"/>
    <mergeCell ref="Q4:U4"/>
    <mergeCell ref="V4:V5"/>
    <mergeCell ref="W4:AA4"/>
  </mergeCells>
  <printOptions horizontalCentered="1"/>
  <pageMargins left="0.5905511811023623" right="0.1968503937007874" top="1.1811023622047245" bottom="0.3937007874015748" header="0.5118110236220472" footer="0.5118110236220472"/>
  <pageSetup fitToHeight="1" fitToWidth="1" horizontalDpi="300" verticalDpi="300" orientation="landscape" paperSize="8" scale="54" r:id="rId1"/>
  <headerFooter alignWithMargins="0">
    <oddFooter>&amp;R134</oddFooter>
  </headerFooter>
  <rowBreaks count="1" manualBreakCount="1">
    <brk id="38" min="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178"/>
  <sheetViews>
    <sheetView tabSelected="1" view="pageBreakPreview" zoomScaleNormal="10" zoomScaleSheetLayoutView="100" workbookViewId="0" topLeftCell="Q16">
      <selection activeCell="AE12" sqref="AE12"/>
    </sheetView>
  </sheetViews>
  <sheetFormatPr defaultColWidth="9.00390625" defaultRowHeight="12.75"/>
  <cols>
    <col min="1" max="1" width="6.125" style="1" customWidth="1"/>
    <col min="2" max="2" width="7.625" style="1" customWidth="1"/>
    <col min="3" max="3" width="70.375" style="1" customWidth="1"/>
    <col min="4" max="4" width="11.375" style="1" customWidth="1"/>
    <col min="5" max="5" width="9.375" style="26" customWidth="1"/>
    <col min="6" max="6" width="6.875" style="1" customWidth="1"/>
    <col min="7" max="7" width="69.25390625" style="16" customWidth="1"/>
    <col min="8" max="9" width="4.75390625" style="1" customWidth="1"/>
    <col min="10" max="11" width="8.625" style="1" customWidth="1"/>
    <col min="12" max="16" width="7.875" style="1" customWidth="1"/>
    <col min="17" max="17" width="8.625" style="1" customWidth="1"/>
    <col min="18" max="22" width="7.875" style="1" customWidth="1"/>
    <col min="23" max="23" width="8.625" style="1" customWidth="1"/>
    <col min="24" max="28" width="7.875" style="1" customWidth="1"/>
    <col min="29" max="29" width="8.625" style="1" customWidth="1"/>
    <col min="30" max="34" width="7.875" style="1" customWidth="1"/>
    <col min="35" max="16384" width="9.125" style="1" customWidth="1"/>
  </cols>
  <sheetData>
    <row r="1" ht="15.75" customHeight="1"/>
    <row r="2" ht="18.75" customHeight="1" thickBot="1">
      <c r="F2" s="308" t="s">
        <v>275</v>
      </c>
    </row>
    <row r="3" spans="6:34" ht="19.5" customHeight="1" thickTop="1">
      <c r="F3" s="420" t="s">
        <v>18</v>
      </c>
      <c r="G3" s="424" t="s">
        <v>8</v>
      </c>
      <c r="H3" s="425" t="s">
        <v>19</v>
      </c>
      <c r="I3" s="425"/>
      <c r="J3" s="423" t="s">
        <v>1</v>
      </c>
      <c r="K3" s="444" t="s">
        <v>186</v>
      </c>
      <c r="L3" s="445"/>
      <c r="M3" s="445"/>
      <c r="N3" s="445"/>
      <c r="O3" s="445"/>
      <c r="P3" s="446"/>
      <c r="Q3" s="444" t="s">
        <v>187</v>
      </c>
      <c r="R3" s="445"/>
      <c r="S3" s="445"/>
      <c r="T3" s="445"/>
      <c r="U3" s="445"/>
      <c r="V3" s="446"/>
      <c r="W3" s="444" t="s">
        <v>188</v>
      </c>
      <c r="X3" s="445"/>
      <c r="Y3" s="445"/>
      <c r="Z3" s="445"/>
      <c r="AA3" s="445"/>
      <c r="AB3" s="446"/>
      <c r="AC3" s="444" t="s">
        <v>189</v>
      </c>
      <c r="AD3" s="445"/>
      <c r="AE3" s="445"/>
      <c r="AF3" s="445"/>
      <c r="AG3" s="445"/>
      <c r="AH3" s="446"/>
    </row>
    <row r="4" spans="6:34" ht="11.25">
      <c r="F4" s="433"/>
      <c r="G4" s="440"/>
      <c r="H4" s="442"/>
      <c r="I4" s="442"/>
      <c r="J4" s="437"/>
      <c r="K4" s="433" t="s">
        <v>0</v>
      </c>
      <c r="L4" s="434" t="s">
        <v>7</v>
      </c>
      <c r="M4" s="434"/>
      <c r="N4" s="434"/>
      <c r="O4" s="434"/>
      <c r="P4" s="435"/>
      <c r="Q4" s="433" t="s">
        <v>0</v>
      </c>
      <c r="R4" s="434" t="s">
        <v>7</v>
      </c>
      <c r="S4" s="434"/>
      <c r="T4" s="434"/>
      <c r="U4" s="434"/>
      <c r="V4" s="435"/>
      <c r="W4" s="433" t="s">
        <v>0</v>
      </c>
      <c r="X4" s="434" t="s">
        <v>7</v>
      </c>
      <c r="Y4" s="434"/>
      <c r="Z4" s="434"/>
      <c r="AA4" s="434"/>
      <c r="AB4" s="435"/>
      <c r="AC4" s="433" t="s">
        <v>0</v>
      </c>
      <c r="AD4" s="434" t="s">
        <v>7</v>
      </c>
      <c r="AE4" s="434"/>
      <c r="AF4" s="434"/>
      <c r="AG4" s="434"/>
      <c r="AH4" s="435"/>
    </row>
    <row r="5" spans="6:34" ht="22.5">
      <c r="F5" s="433"/>
      <c r="G5" s="440"/>
      <c r="H5" s="2" t="s">
        <v>210</v>
      </c>
      <c r="I5" s="2" t="s">
        <v>211</v>
      </c>
      <c r="J5" s="437"/>
      <c r="K5" s="433"/>
      <c r="L5" s="2" t="s">
        <v>2</v>
      </c>
      <c r="M5" s="2" t="s">
        <v>3</v>
      </c>
      <c r="N5" s="2" t="s">
        <v>5</v>
      </c>
      <c r="O5" s="2" t="s">
        <v>4</v>
      </c>
      <c r="P5" s="3" t="s">
        <v>6</v>
      </c>
      <c r="Q5" s="433"/>
      <c r="R5" s="2" t="s">
        <v>2</v>
      </c>
      <c r="S5" s="2" t="s">
        <v>3</v>
      </c>
      <c r="T5" s="2" t="s">
        <v>5</v>
      </c>
      <c r="U5" s="2" t="s">
        <v>4</v>
      </c>
      <c r="V5" s="3" t="s">
        <v>6</v>
      </c>
      <c r="W5" s="433"/>
      <c r="X5" s="2" t="s">
        <v>2</v>
      </c>
      <c r="Y5" s="2" t="s">
        <v>3</v>
      </c>
      <c r="Z5" s="2" t="s">
        <v>5</v>
      </c>
      <c r="AA5" s="2" t="s">
        <v>4</v>
      </c>
      <c r="AB5" s="3" t="s">
        <v>6</v>
      </c>
      <c r="AC5" s="433"/>
      <c r="AD5" s="2" t="s">
        <v>2</v>
      </c>
      <c r="AE5" s="2" t="s">
        <v>3</v>
      </c>
      <c r="AF5" s="2" t="s">
        <v>5</v>
      </c>
      <c r="AG5" s="2" t="s">
        <v>4</v>
      </c>
      <c r="AH5" s="3" t="s">
        <v>6</v>
      </c>
    </row>
    <row r="6" spans="6:34" ht="12" thickBot="1">
      <c r="F6" s="6">
        <v>1</v>
      </c>
      <c r="G6" s="18">
        <v>2</v>
      </c>
      <c r="H6" s="7">
        <v>3</v>
      </c>
      <c r="I6" s="7">
        <v>4</v>
      </c>
      <c r="J6" s="8">
        <v>5</v>
      </c>
      <c r="K6" s="6">
        <v>6</v>
      </c>
      <c r="L6" s="7">
        <v>7</v>
      </c>
      <c r="M6" s="7">
        <v>8</v>
      </c>
      <c r="N6" s="7">
        <v>9</v>
      </c>
      <c r="O6" s="7">
        <v>10</v>
      </c>
      <c r="P6" s="9">
        <v>11</v>
      </c>
      <c r="Q6" s="6">
        <v>6</v>
      </c>
      <c r="R6" s="7">
        <v>7</v>
      </c>
      <c r="S6" s="7">
        <v>8</v>
      </c>
      <c r="T6" s="7">
        <v>9</v>
      </c>
      <c r="U6" s="7">
        <v>10</v>
      </c>
      <c r="V6" s="9">
        <v>11</v>
      </c>
      <c r="W6" s="6">
        <v>6</v>
      </c>
      <c r="X6" s="7">
        <v>7</v>
      </c>
      <c r="Y6" s="7">
        <v>8</v>
      </c>
      <c r="Z6" s="7">
        <v>9</v>
      </c>
      <c r="AA6" s="7">
        <v>10</v>
      </c>
      <c r="AB6" s="9">
        <v>11</v>
      </c>
      <c r="AC6" s="6">
        <v>6</v>
      </c>
      <c r="AD6" s="7">
        <v>7</v>
      </c>
      <c r="AE6" s="7">
        <v>8</v>
      </c>
      <c r="AF6" s="7">
        <v>9</v>
      </c>
      <c r="AG6" s="7">
        <v>10</v>
      </c>
      <c r="AH6" s="9">
        <v>11</v>
      </c>
    </row>
    <row r="7" spans="5:34" s="13" customFormat="1" ht="24.75" customHeight="1" thickBot="1" thickTop="1">
      <c r="E7" s="27"/>
      <c r="F7" s="452" t="s">
        <v>232</v>
      </c>
      <c r="G7" s="453"/>
      <c r="H7" s="453"/>
      <c r="I7" s="453"/>
      <c r="J7" s="194">
        <f aca="true" t="shared" si="0" ref="J7:AH7">SUM(J8:J11)</f>
        <v>6600000</v>
      </c>
      <c r="K7" s="106">
        <f t="shared" si="0"/>
        <v>600000</v>
      </c>
      <c r="L7" s="107">
        <f t="shared" si="0"/>
        <v>60000</v>
      </c>
      <c r="M7" s="107">
        <f t="shared" si="0"/>
        <v>60000</v>
      </c>
      <c r="N7" s="107">
        <f t="shared" si="0"/>
        <v>450000</v>
      </c>
      <c r="O7" s="107">
        <f t="shared" si="0"/>
        <v>30000</v>
      </c>
      <c r="P7" s="105">
        <f t="shared" si="0"/>
        <v>0</v>
      </c>
      <c r="Q7" s="106">
        <f t="shared" si="0"/>
        <v>2500000</v>
      </c>
      <c r="R7" s="107">
        <f t="shared" si="0"/>
        <v>250000</v>
      </c>
      <c r="S7" s="107">
        <f t="shared" si="0"/>
        <v>250000</v>
      </c>
      <c r="T7" s="107">
        <f t="shared" si="0"/>
        <v>1875000</v>
      </c>
      <c r="U7" s="107">
        <f t="shared" si="0"/>
        <v>125000</v>
      </c>
      <c r="V7" s="105">
        <f t="shared" si="0"/>
        <v>0</v>
      </c>
      <c r="W7" s="106">
        <f t="shared" si="0"/>
        <v>0</v>
      </c>
      <c r="X7" s="107">
        <f t="shared" si="0"/>
        <v>0</v>
      </c>
      <c r="Y7" s="107">
        <f t="shared" si="0"/>
        <v>0</v>
      </c>
      <c r="Z7" s="107">
        <f t="shared" si="0"/>
        <v>0</v>
      </c>
      <c r="AA7" s="107">
        <f t="shared" si="0"/>
        <v>0</v>
      </c>
      <c r="AB7" s="105">
        <f t="shared" si="0"/>
        <v>0</v>
      </c>
      <c r="AC7" s="106">
        <f t="shared" si="0"/>
        <v>3500000</v>
      </c>
      <c r="AD7" s="107">
        <f t="shared" si="0"/>
        <v>350000</v>
      </c>
      <c r="AE7" s="107">
        <f t="shared" si="0"/>
        <v>350000</v>
      </c>
      <c r="AF7" s="107">
        <f t="shared" si="0"/>
        <v>2625000</v>
      </c>
      <c r="AG7" s="107">
        <f t="shared" si="0"/>
        <v>175000</v>
      </c>
      <c r="AH7" s="105">
        <f t="shared" si="0"/>
        <v>0</v>
      </c>
    </row>
    <row r="8" spans="2:34" ht="24.75" customHeight="1" thickTop="1">
      <c r="B8" s="99"/>
      <c r="C8" s="100"/>
      <c r="D8" s="99"/>
      <c r="E8" s="226"/>
      <c r="F8" s="46" t="s">
        <v>182</v>
      </c>
      <c r="G8" s="188" t="s">
        <v>47</v>
      </c>
      <c r="H8" s="21">
        <v>2010</v>
      </c>
      <c r="I8" s="21">
        <v>2010</v>
      </c>
      <c r="J8" s="195">
        <v>600000</v>
      </c>
      <c r="K8" s="196">
        <v>600000</v>
      </c>
      <c r="L8" s="197">
        <f>K8*0.1</f>
        <v>60000</v>
      </c>
      <c r="M8" s="197">
        <f>K8*0.1</f>
        <v>60000</v>
      </c>
      <c r="N8" s="221">
        <f>K8*0.75</f>
        <v>450000</v>
      </c>
      <c r="O8" s="197">
        <f>K8*0.05</f>
        <v>30000</v>
      </c>
      <c r="P8" s="199"/>
      <c r="Q8" s="196"/>
      <c r="R8" s="197"/>
      <c r="S8" s="198"/>
      <c r="T8" s="198"/>
      <c r="U8" s="197"/>
      <c r="V8" s="199"/>
      <c r="W8" s="196"/>
      <c r="X8" s="197"/>
      <c r="Y8" s="198"/>
      <c r="Z8" s="198"/>
      <c r="AA8" s="198"/>
      <c r="AB8" s="199"/>
      <c r="AC8" s="196"/>
      <c r="AD8" s="197"/>
      <c r="AE8" s="198"/>
      <c r="AF8" s="198"/>
      <c r="AG8" s="198"/>
      <c r="AH8" s="199"/>
    </row>
    <row r="9" spans="2:34" ht="24.75" customHeight="1">
      <c r="B9" s="99"/>
      <c r="C9" s="100"/>
      <c r="D9" s="99"/>
      <c r="E9" s="226"/>
      <c r="F9" s="46" t="s">
        <v>183</v>
      </c>
      <c r="G9" s="47" t="s">
        <v>48</v>
      </c>
      <c r="H9" s="22">
        <v>2011</v>
      </c>
      <c r="I9" s="22">
        <v>2011</v>
      </c>
      <c r="J9" s="200">
        <v>1500000</v>
      </c>
      <c r="K9" s="120"/>
      <c r="L9" s="102"/>
      <c r="M9" s="118"/>
      <c r="N9" s="118"/>
      <c r="O9" s="117"/>
      <c r="P9" s="121"/>
      <c r="Q9" s="120">
        <v>1500000</v>
      </c>
      <c r="R9" s="117">
        <f>Q9*0.1</f>
        <v>150000</v>
      </c>
      <c r="S9" s="118">
        <f>Q9*0.1</f>
        <v>150000</v>
      </c>
      <c r="T9" s="118">
        <f>Q9*0.75</f>
        <v>1125000</v>
      </c>
      <c r="U9" s="117">
        <f>Q9*0.05</f>
        <v>75000</v>
      </c>
      <c r="V9" s="121"/>
      <c r="W9" s="61"/>
      <c r="X9" s="117"/>
      <c r="Y9" s="118"/>
      <c r="Z9" s="118"/>
      <c r="AA9" s="118"/>
      <c r="AB9" s="121"/>
      <c r="AC9" s="61"/>
      <c r="AD9" s="117"/>
      <c r="AE9" s="118"/>
      <c r="AF9" s="118"/>
      <c r="AG9" s="118"/>
      <c r="AH9" s="121"/>
    </row>
    <row r="10" spans="2:34" ht="24.75" customHeight="1">
      <c r="B10" s="99"/>
      <c r="C10" s="100"/>
      <c r="D10" s="99"/>
      <c r="E10" s="226"/>
      <c r="F10" s="46" t="s">
        <v>184</v>
      </c>
      <c r="G10" s="47" t="s">
        <v>49</v>
      </c>
      <c r="H10" s="22">
        <v>2011</v>
      </c>
      <c r="I10" s="22">
        <v>2011</v>
      </c>
      <c r="J10" s="200">
        <v>1000000</v>
      </c>
      <c r="K10" s="120"/>
      <c r="L10" s="102"/>
      <c r="M10" s="118"/>
      <c r="N10" s="118"/>
      <c r="O10" s="117"/>
      <c r="P10" s="121"/>
      <c r="Q10" s="120">
        <v>1000000</v>
      </c>
      <c r="R10" s="117">
        <f>Q10*0.1</f>
        <v>100000</v>
      </c>
      <c r="S10" s="118">
        <f>Q10*0.1</f>
        <v>100000</v>
      </c>
      <c r="T10" s="118">
        <f>Q10*0.75</f>
        <v>750000</v>
      </c>
      <c r="U10" s="117">
        <f>Q10*0.05</f>
        <v>50000</v>
      </c>
      <c r="V10" s="121"/>
      <c r="W10" s="61"/>
      <c r="X10" s="117"/>
      <c r="Y10" s="118"/>
      <c r="Z10" s="118"/>
      <c r="AA10" s="118"/>
      <c r="AB10" s="121"/>
      <c r="AC10" s="61"/>
      <c r="AD10" s="117"/>
      <c r="AE10" s="118"/>
      <c r="AF10" s="118"/>
      <c r="AG10" s="118"/>
      <c r="AH10" s="121"/>
    </row>
    <row r="11" spans="2:34" ht="24.75" customHeight="1" thickBot="1">
      <c r="B11" s="99"/>
      <c r="C11" s="100"/>
      <c r="D11" s="99"/>
      <c r="E11" s="226"/>
      <c r="F11" s="46" t="s">
        <v>50</v>
      </c>
      <c r="G11" s="189" t="s">
        <v>51</v>
      </c>
      <c r="H11" s="94">
        <v>2013</v>
      </c>
      <c r="I11" s="94">
        <v>2013</v>
      </c>
      <c r="J11" s="201">
        <v>3500000</v>
      </c>
      <c r="K11" s="202"/>
      <c r="L11" s="203"/>
      <c r="M11" s="204"/>
      <c r="N11" s="204"/>
      <c r="O11" s="204"/>
      <c r="P11" s="205"/>
      <c r="Q11" s="202"/>
      <c r="R11" s="204"/>
      <c r="S11" s="206"/>
      <c r="T11" s="206"/>
      <c r="U11" s="204"/>
      <c r="V11" s="205"/>
      <c r="W11" s="202"/>
      <c r="X11" s="204"/>
      <c r="Y11" s="206"/>
      <c r="Z11" s="206"/>
      <c r="AA11" s="204"/>
      <c r="AB11" s="205"/>
      <c r="AC11" s="202">
        <v>3500000</v>
      </c>
      <c r="AD11" s="204">
        <f>AC11*0.1</f>
        <v>350000</v>
      </c>
      <c r="AE11" s="206">
        <f>AC11*0.1</f>
        <v>350000</v>
      </c>
      <c r="AF11" s="225">
        <f>AC11*0.75</f>
        <v>2625000</v>
      </c>
      <c r="AG11" s="204">
        <f>AC11*0.05</f>
        <v>175000</v>
      </c>
      <c r="AH11" s="205"/>
    </row>
    <row r="12" spans="5:34" s="13" customFormat="1" ht="24.75" customHeight="1" thickBot="1" thickTop="1">
      <c r="E12" s="27"/>
      <c r="F12" s="452" t="s">
        <v>227</v>
      </c>
      <c r="G12" s="453"/>
      <c r="H12" s="453"/>
      <c r="I12" s="453"/>
      <c r="J12" s="194">
        <f aca="true" t="shared" si="1" ref="J12:AH12">SUM(J13:J30)</f>
        <v>10800000</v>
      </c>
      <c r="K12" s="106">
        <f t="shared" si="1"/>
        <v>3750000</v>
      </c>
      <c r="L12" s="107">
        <f t="shared" si="1"/>
        <v>476250</v>
      </c>
      <c r="M12" s="107">
        <f t="shared" si="1"/>
        <v>375000</v>
      </c>
      <c r="N12" s="107">
        <f t="shared" si="1"/>
        <v>2812500</v>
      </c>
      <c r="O12" s="107">
        <f t="shared" si="1"/>
        <v>0</v>
      </c>
      <c r="P12" s="105">
        <f t="shared" si="1"/>
        <v>86250</v>
      </c>
      <c r="Q12" s="106">
        <f t="shared" si="1"/>
        <v>2900000</v>
      </c>
      <c r="R12" s="107">
        <f t="shared" si="1"/>
        <v>381000</v>
      </c>
      <c r="S12" s="107">
        <f t="shared" si="1"/>
        <v>290000</v>
      </c>
      <c r="T12" s="107">
        <f t="shared" si="1"/>
        <v>2175000</v>
      </c>
      <c r="U12" s="107">
        <f t="shared" si="1"/>
        <v>0</v>
      </c>
      <c r="V12" s="105">
        <f t="shared" si="1"/>
        <v>54000</v>
      </c>
      <c r="W12" s="106">
        <f t="shared" si="1"/>
        <v>3150000</v>
      </c>
      <c r="X12" s="107">
        <f t="shared" si="1"/>
        <v>228750</v>
      </c>
      <c r="Y12" s="107">
        <f t="shared" si="1"/>
        <v>315000</v>
      </c>
      <c r="Z12" s="107">
        <f t="shared" si="1"/>
        <v>2362500</v>
      </c>
      <c r="AA12" s="107">
        <f t="shared" si="1"/>
        <v>0</v>
      </c>
      <c r="AB12" s="105">
        <f t="shared" si="1"/>
        <v>243750</v>
      </c>
      <c r="AC12" s="106">
        <f t="shared" si="1"/>
        <v>1000000</v>
      </c>
      <c r="AD12" s="107">
        <f t="shared" si="1"/>
        <v>75000</v>
      </c>
      <c r="AE12" s="107">
        <f t="shared" si="1"/>
        <v>100000</v>
      </c>
      <c r="AF12" s="107">
        <f t="shared" si="1"/>
        <v>750000</v>
      </c>
      <c r="AG12" s="107">
        <f t="shared" si="1"/>
        <v>0</v>
      </c>
      <c r="AH12" s="105">
        <f t="shared" si="1"/>
        <v>75000</v>
      </c>
    </row>
    <row r="13" spans="2:34" s="12" customFormat="1" ht="24.75" customHeight="1" thickTop="1">
      <c r="B13" s="99"/>
      <c r="C13" s="100"/>
      <c r="D13" s="99"/>
      <c r="E13" s="226"/>
      <c r="F13" s="46" t="s">
        <v>222</v>
      </c>
      <c r="G13" s="188" t="s">
        <v>237</v>
      </c>
      <c r="H13" s="21">
        <v>2010</v>
      </c>
      <c r="I13" s="21">
        <v>2010</v>
      </c>
      <c r="J13" s="207">
        <v>400000</v>
      </c>
      <c r="K13" s="196">
        <v>400000</v>
      </c>
      <c r="L13" s="197">
        <v>30000</v>
      </c>
      <c r="M13" s="197">
        <v>40000</v>
      </c>
      <c r="N13" s="221">
        <v>300000</v>
      </c>
      <c r="O13" s="222"/>
      <c r="P13" s="270">
        <v>30000</v>
      </c>
      <c r="Q13" s="210"/>
      <c r="R13" s="197"/>
      <c r="S13" s="198"/>
      <c r="T13" s="198"/>
      <c r="U13" s="211"/>
      <c r="V13" s="209"/>
      <c r="W13" s="212"/>
      <c r="X13" s="197"/>
      <c r="Y13" s="198"/>
      <c r="Z13" s="198"/>
      <c r="AA13" s="213"/>
      <c r="AB13" s="209"/>
      <c r="AC13" s="212"/>
      <c r="AD13" s="197"/>
      <c r="AE13" s="198"/>
      <c r="AF13" s="198"/>
      <c r="AG13" s="213"/>
      <c r="AH13" s="209"/>
    </row>
    <row r="14" spans="2:34" s="12" customFormat="1" ht="24.75" customHeight="1">
      <c r="B14" s="99"/>
      <c r="C14" s="100"/>
      <c r="D14" s="99"/>
      <c r="E14" s="226"/>
      <c r="F14" s="46" t="s">
        <v>111</v>
      </c>
      <c r="G14" s="188" t="s">
        <v>296</v>
      </c>
      <c r="H14" s="21">
        <v>2010</v>
      </c>
      <c r="I14" s="21">
        <v>2010</v>
      </c>
      <c r="J14" s="207">
        <v>1200000</v>
      </c>
      <c r="K14" s="196">
        <v>1200000</v>
      </c>
      <c r="L14" s="197">
        <v>180000</v>
      </c>
      <c r="M14" s="197">
        <v>120000</v>
      </c>
      <c r="N14" s="221">
        <v>900000</v>
      </c>
      <c r="O14" s="222"/>
      <c r="P14" s="223"/>
      <c r="Q14" s="210"/>
      <c r="R14" s="197"/>
      <c r="S14" s="198"/>
      <c r="T14" s="198"/>
      <c r="U14" s="211"/>
      <c r="V14" s="209"/>
      <c r="W14" s="212"/>
      <c r="X14" s="197"/>
      <c r="Y14" s="198"/>
      <c r="Z14" s="198"/>
      <c r="AA14" s="213"/>
      <c r="AB14" s="209"/>
      <c r="AC14" s="212"/>
      <c r="AD14" s="197"/>
      <c r="AE14" s="198"/>
      <c r="AF14" s="198"/>
      <c r="AG14" s="213"/>
      <c r="AH14" s="209"/>
    </row>
    <row r="15" spans="2:34" s="12" customFormat="1" ht="24.75" customHeight="1">
      <c r="B15" s="99"/>
      <c r="C15" s="100"/>
      <c r="D15" s="99"/>
      <c r="E15" s="226"/>
      <c r="F15" s="46" t="s">
        <v>112</v>
      </c>
      <c r="G15" s="47" t="s">
        <v>110</v>
      </c>
      <c r="H15" s="22">
        <v>2010</v>
      </c>
      <c r="I15" s="22">
        <v>2010</v>
      </c>
      <c r="J15" s="214">
        <v>1000000</v>
      </c>
      <c r="K15" s="120">
        <v>1000000</v>
      </c>
      <c r="L15" s="117">
        <f>K15*0.15</f>
        <v>150000</v>
      </c>
      <c r="M15" s="117">
        <f>K15*0.1</f>
        <v>100000</v>
      </c>
      <c r="N15" s="156">
        <f>K15*0.75</f>
        <v>750000</v>
      </c>
      <c r="O15" s="157"/>
      <c r="P15" s="164"/>
      <c r="Q15" s="131"/>
      <c r="R15" s="117"/>
      <c r="S15" s="118"/>
      <c r="T15" s="118"/>
      <c r="U15" s="127"/>
      <c r="V15" s="91"/>
      <c r="W15" s="61"/>
      <c r="X15" s="117"/>
      <c r="Y15" s="118"/>
      <c r="Z15" s="118"/>
      <c r="AA15" s="129"/>
      <c r="AB15" s="91"/>
      <c r="AC15" s="61"/>
      <c r="AD15" s="117"/>
      <c r="AE15" s="118"/>
      <c r="AF15" s="118"/>
      <c r="AG15" s="129"/>
      <c r="AH15" s="91"/>
    </row>
    <row r="16" spans="2:34" s="12" customFormat="1" ht="24.75" customHeight="1">
      <c r="B16" s="99"/>
      <c r="C16" s="100"/>
      <c r="D16" s="99"/>
      <c r="E16" s="226"/>
      <c r="F16" s="46" t="s">
        <v>113</v>
      </c>
      <c r="G16" s="47" t="s">
        <v>246</v>
      </c>
      <c r="H16" s="22">
        <v>2010</v>
      </c>
      <c r="I16" s="22">
        <v>2010</v>
      </c>
      <c r="J16" s="214">
        <v>500000</v>
      </c>
      <c r="K16" s="120">
        <v>500000</v>
      </c>
      <c r="L16" s="117">
        <f>K16*0.075</f>
        <v>37500</v>
      </c>
      <c r="M16" s="123">
        <f>K16*0.1</f>
        <v>50000</v>
      </c>
      <c r="N16" s="158">
        <f>K16*0.75</f>
        <v>375000</v>
      </c>
      <c r="O16" s="128"/>
      <c r="P16" s="160">
        <f>K16*0.075</f>
        <v>37500</v>
      </c>
      <c r="Q16" s="131"/>
      <c r="R16" s="117"/>
      <c r="S16" s="118"/>
      <c r="T16" s="118"/>
      <c r="U16" s="127"/>
      <c r="V16" s="91"/>
      <c r="W16" s="61"/>
      <c r="X16" s="117"/>
      <c r="Y16" s="118"/>
      <c r="Z16" s="118"/>
      <c r="AA16" s="129"/>
      <c r="AB16" s="91"/>
      <c r="AC16" s="61"/>
      <c r="AD16" s="117"/>
      <c r="AE16" s="118"/>
      <c r="AF16" s="118"/>
      <c r="AG16" s="129"/>
      <c r="AH16" s="91"/>
    </row>
    <row r="17" spans="2:34" s="12" customFormat="1" ht="24.75" customHeight="1">
      <c r="B17" s="99"/>
      <c r="C17" s="100"/>
      <c r="D17" s="99"/>
      <c r="E17" s="226"/>
      <c r="F17" s="46" t="s">
        <v>114</v>
      </c>
      <c r="G17" s="47" t="s">
        <v>297</v>
      </c>
      <c r="H17" s="22">
        <v>2010</v>
      </c>
      <c r="I17" s="22">
        <v>2010</v>
      </c>
      <c r="J17" s="214">
        <v>400000</v>
      </c>
      <c r="K17" s="120">
        <v>400000</v>
      </c>
      <c r="L17" s="117">
        <f>K17*0.15</f>
        <v>60000</v>
      </c>
      <c r="M17" s="117">
        <f>K17*0.1</f>
        <v>40000</v>
      </c>
      <c r="N17" s="156">
        <f>K17*0.75</f>
        <v>300000</v>
      </c>
      <c r="O17" s="157"/>
      <c r="P17" s="164"/>
      <c r="Q17" s="131"/>
      <c r="R17" s="117"/>
      <c r="S17" s="118"/>
      <c r="T17" s="118"/>
      <c r="U17" s="127"/>
      <c r="V17" s="91"/>
      <c r="W17" s="61"/>
      <c r="X17" s="117"/>
      <c r="Y17" s="118"/>
      <c r="Z17" s="118"/>
      <c r="AA17" s="129"/>
      <c r="AB17" s="91"/>
      <c r="AC17" s="61"/>
      <c r="AD17" s="117"/>
      <c r="AE17" s="118"/>
      <c r="AF17" s="118"/>
      <c r="AG17" s="129"/>
      <c r="AH17" s="91"/>
    </row>
    <row r="18" spans="2:34" s="12" customFormat="1" ht="24.75" customHeight="1">
      <c r="B18" s="99"/>
      <c r="C18" s="100"/>
      <c r="D18" s="99"/>
      <c r="E18" s="226"/>
      <c r="F18" s="46" t="s">
        <v>116</v>
      </c>
      <c r="G18" s="47" t="s">
        <v>238</v>
      </c>
      <c r="H18" s="22">
        <v>2010</v>
      </c>
      <c r="I18" s="22">
        <v>2010</v>
      </c>
      <c r="J18" s="60">
        <v>250000</v>
      </c>
      <c r="K18" s="120">
        <v>250000</v>
      </c>
      <c r="L18" s="117">
        <f>K18*0.075</f>
        <v>18750</v>
      </c>
      <c r="M18" s="123">
        <f>K18*0.1</f>
        <v>25000</v>
      </c>
      <c r="N18" s="158">
        <f>K18*0.75</f>
        <v>187500</v>
      </c>
      <c r="O18" s="128"/>
      <c r="P18" s="160">
        <f>K18*0.075</f>
        <v>18750</v>
      </c>
      <c r="R18" s="117"/>
      <c r="S18" s="118"/>
      <c r="T18" s="118"/>
      <c r="U18" s="127"/>
      <c r="V18" s="91"/>
      <c r="W18" s="61"/>
      <c r="X18" s="117"/>
      <c r="Y18" s="118"/>
      <c r="Z18" s="118"/>
      <c r="AA18" s="129"/>
      <c r="AB18" s="91"/>
      <c r="AC18" s="61"/>
      <c r="AD18" s="117"/>
      <c r="AE18" s="118"/>
      <c r="AF18" s="118"/>
      <c r="AG18" s="129"/>
      <c r="AH18" s="91"/>
    </row>
    <row r="19" spans="2:34" s="12" customFormat="1" ht="24.75" customHeight="1">
      <c r="B19" s="99"/>
      <c r="C19" s="100"/>
      <c r="D19" s="99"/>
      <c r="E19" s="226"/>
      <c r="F19" s="46" t="s">
        <v>117</v>
      </c>
      <c r="G19" s="93" t="s">
        <v>206</v>
      </c>
      <c r="H19" s="22">
        <v>2011</v>
      </c>
      <c r="I19" s="22">
        <v>2011</v>
      </c>
      <c r="J19" s="214">
        <v>1500000</v>
      </c>
      <c r="K19" s="120"/>
      <c r="L19" s="117"/>
      <c r="M19" s="118"/>
      <c r="N19" s="118"/>
      <c r="O19" s="102"/>
      <c r="P19" s="91"/>
      <c r="Q19" s="131">
        <v>1500000</v>
      </c>
      <c r="R19" s="117">
        <f>Q19*0.15</f>
        <v>225000</v>
      </c>
      <c r="S19" s="118">
        <f aca="true" t="shared" si="2" ref="S19:S24">Q19*0.1</f>
        <v>150000</v>
      </c>
      <c r="T19" s="118">
        <f aca="true" t="shared" si="3" ref="T19:T24">Q19*0.75</f>
        <v>1125000</v>
      </c>
      <c r="U19" s="128"/>
      <c r="V19" s="164"/>
      <c r="W19" s="61"/>
      <c r="X19" s="117"/>
      <c r="Y19" s="118"/>
      <c r="Z19" s="118"/>
      <c r="AA19" s="129"/>
      <c r="AB19" s="91"/>
      <c r="AC19" s="61"/>
      <c r="AD19" s="117"/>
      <c r="AE19" s="118"/>
      <c r="AF19" s="118"/>
      <c r="AG19" s="129"/>
      <c r="AH19" s="91"/>
    </row>
    <row r="20" spans="2:34" s="24" customFormat="1" ht="24.75" customHeight="1">
      <c r="B20" s="99"/>
      <c r="C20" s="100"/>
      <c r="D20" s="99"/>
      <c r="E20" s="226"/>
      <c r="F20" s="46" t="s">
        <v>118</v>
      </c>
      <c r="G20" s="47" t="s">
        <v>115</v>
      </c>
      <c r="H20" s="22">
        <v>2011</v>
      </c>
      <c r="I20" s="22">
        <v>2011</v>
      </c>
      <c r="J20" s="214">
        <v>350000</v>
      </c>
      <c r="K20" s="215"/>
      <c r="L20" s="125"/>
      <c r="M20" s="103"/>
      <c r="N20" s="125"/>
      <c r="O20" s="125"/>
      <c r="P20" s="154"/>
      <c r="Q20" s="120">
        <v>350000</v>
      </c>
      <c r="R20" s="117">
        <f>Q20*0.15</f>
        <v>52500</v>
      </c>
      <c r="S20" s="118">
        <f t="shared" si="2"/>
        <v>35000</v>
      </c>
      <c r="T20" s="118">
        <f t="shared" si="3"/>
        <v>262500</v>
      </c>
      <c r="U20" s="159"/>
      <c r="V20" s="130"/>
      <c r="W20" s="216"/>
      <c r="X20" s="125"/>
      <c r="Y20" s="125"/>
      <c r="Z20" s="125"/>
      <c r="AA20" s="125"/>
      <c r="AB20" s="154"/>
      <c r="AC20" s="216"/>
      <c r="AD20" s="125"/>
      <c r="AE20" s="125"/>
      <c r="AF20" s="125"/>
      <c r="AG20" s="125"/>
      <c r="AH20" s="154"/>
    </row>
    <row r="21" spans="2:34" s="12" customFormat="1" ht="24.75" customHeight="1">
      <c r="B21" s="99"/>
      <c r="C21" s="100"/>
      <c r="D21" s="99"/>
      <c r="E21" s="226"/>
      <c r="F21" s="46" t="s">
        <v>120</v>
      </c>
      <c r="G21" s="47" t="s">
        <v>229</v>
      </c>
      <c r="H21" s="29">
        <v>2011</v>
      </c>
      <c r="I21" s="29">
        <v>2011</v>
      </c>
      <c r="J21" s="214">
        <v>350000</v>
      </c>
      <c r="K21" s="126"/>
      <c r="L21" s="127"/>
      <c r="M21" s="102"/>
      <c r="N21" s="127"/>
      <c r="O21" s="127"/>
      <c r="P21" s="91"/>
      <c r="Q21" s="120">
        <v>350000</v>
      </c>
      <c r="R21" s="123">
        <f>Q21*0.06</f>
        <v>21000</v>
      </c>
      <c r="S21" s="124">
        <f t="shared" si="2"/>
        <v>35000</v>
      </c>
      <c r="T21" s="124">
        <f t="shared" si="3"/>
        <v>262500</v>
      </c>
      <c r="U21" s="159"/>
      <c r="V21" s="119">
        <f>Q21*0.09</f>
        <v>31500</v>
      </c>
      <c r="W21" s="131"/>
      <c r="X21" s="127"/>
      <c r="Y21" s="127"/>
      <c r="Z21" s="127"/>
      <c r="AA21" s="127"/>
      <c r="AB21" s="91"/>
      <c r="AC21" s="131"/>
      <c r="AD21" s="127"/>
      <c r="AE21" s="127"/>
      <c r="AF21" s="127"/>
      <c r="AG21" s="127"/>
      <c r="AH21" s="91"/>
    </row>
    <row r="22" spans="2:34" s="12" customFormat="1" ht="24.75" customHeight="1">
      <c r="B22" s="99"/>
      <c r="C22" s="100"/>
      <c r="D22" s="99"/>
      <c r="E22" s="226"/>
      <c r="F22" s="46" t="s">
        <v>121</v>
      </c>
      <c r="G22" s="100" t="s">
        <v>239</v>
      </c>
      <c r="H22" s="29">
        <v>2011</v>
      </c>
      <c r="I22" s="29">
        <v>2011</v>
      </c>
      <c r="J22" s="214">
        <v>300000</v>
      </c>
      <c r="K22" s="126"/>
      <c r="L22" s="127"/>
      <c r="M22" s="102"/>
      <c r="N22" s="127"/>
      <c r="O22" s="127"/>
      <c r="P22" s="91"/>
      <c r="Q22" s="120">
        <v>300000</v>
      </c>
      <c r="R22" s="117">
        <f>Q22*0.075</f>
        <v>22500</v>
      </c>
      <c r="S22" s="124">
        <f>Q22*0.1</f>
        <v>30000</v>
      </c>
      <c r="T22" s="124">
        <f>Q22*0.75</f>
        <v>225000</v>
      </c>
      <c r="U22" s="128"/>
      <c r="V22" s="160">
        <f>Q22*0.075</f>
        <v>22500</v>
      </c>
      <c r="W22" s="131"/>
      <c r="X22" s="127"/>
      <c r="Y22" s="127"/>
      <c r="Z22" s="127"/>
      <c r="AA22" s="127"/>
      <c r="AB22" s="91"/>
      <c r="AC22" s="131"/>
      <c r="AD22" s="127"/>
      <c r="AE22" s="127"/>
      <c r="AF22" s="127"/>
      <c r="AG22" s="127"/>
      <c r="AH22" s="91"/>
    </row>
    <row r="23" spans="2:34" s="12" customFormat="1" ht="24.75" customHeight="1">
      <c r="B23" s="99"/>
      <c r="C23" s="100"/>
      <c r="D23" s="99"/>
      <c r="E23" s="226"/>
      <c r="F23" s="46" t="s">
        <v>122</v>
      </c>
      <c r="G23" s="47" t="s">
        <v>119</v>
      </c>
      <c r="H23" s="29">
        <v>2011</v>
      </c>
      <c r="I23" s="29">
        <v>2011</v>
      </c>
      <c r="J23" s="214">
        <v>250000</v>
      </c>
      <c r="K23" s="126"/>
      <c r="L23" s="127"/>
      <c r="M23" s="102"/>
      <c r="N23" s="127"/>
      <c r="O23" s="127"/>
      <c r="P23" s="91"/>
      <c r="Q23" s="120">
        <v>250000</v>
      </c>
      <c r="R23" s="117">
        <f>Q23*0.15</f>
        <v>37500</v>
      </c>
      <c r="S23" s="118">
        <f t="shared" si="2"/>
        <v>25000</v>
      </c>
      <c r="T23" s="118">
        <f t="shared" si="3"/>
        <v>187500</v>
      </c>
      <c r="U23" s="128"/>
      <c r="V23" s="164"/>
      <c r="W23" s="131"/>
      <c r="X23" s="127"/>
      <c r="Y23" s="127"/>
      <c r="Z23" s="127"/>
      <c r="AA23" s="127"/>
      <c r="AB23" s="91"/>
      <c r="AC23" s="131"/>
      <c r="AD23" s="127"/>
      <c r="AE23" s="127"/>
      <c r="AF23" s="127"/>
      <c r="AG23" s="127"/>
      <c r="AH23" s="91"/>
    </row>
    <row r="24" spans="2:34" s="12" customFormat="1" ht="24.75" customHeight="1">
      <c r="B24" s="99"/>
      <c r="C24" s="100"/>
      <c r="D24" s="99"/>
      <c r="E24" s="226"/>
      <c r="F24" s="46" t="s">
        <v>123</v>
      </c>
      <c r="G24" s="47" t="s">
        <v>223</v>
      </c>
      <c r="H24" s="29">
        <v>2011</v>
      </c>
      <c r="I24" s="29">
        <v>2011</v>
      </c>
      <c r="J24" s="214">
        <v>150000</v>
      </c>
      <c r="K24" s="126"/>
      <c r="L24" s="127"/>
      <c r="M24" s="102"/>
      <c r="N24" s="127"/>
      <c r="O24" s="127"/>
      <c r="P24" s="91"/>
      <c r="Q24" s="120">
        <v>150000</v>
      </c>
      <c r="R24" s="117">
        <f>Q24*0.15</f>
        <v>22500</v>
      </c>
      <c r="S24" s="118">
        <f t="shared" si="2"/>
        <v>15000</v>
      </c>
      <c r="T24" s="118">
        <f t="shared" si="3"/>
        <v>112500</v>
      </c>
      <c r="U24" s="128"/>
      <c r="V24" s="164"/>
      <c r="W24" s="131"/>
      <c r="X24" s="127"/>
      <c r="Y24" s="127"/>
      <c r="Z24" s="127"/>
      <c r="AA24" s="127"/>
      <c r="AB24" s="91"/>
      <c r="AC24" s="131"/>
      <c r="AD24" s="127"/>
      <c r="AE24" s="127"/>
      <c r="AF24" s="127"/>
      <c r="AG24" s="127"/>
      <c r="AH24" s="91"/>
    </row>
    <row r="25" spans="2:34" s="12" customFormat="1" ht="24.75" customHeight="1">
      <c r="B25" s="99"/>
      <c r="C25" s="100"/>
      <c r="D25" s="99"/>
      <c r="E25" s="226"/>
      <c r="F25" s="46" t="s">
        <v>124</v>
      </c>
      <c r="G25" s="47" t="s">
        <v>224</v>
      </c>
      <c r="H25" s="29">
        <v>2012</v>
      </c>
      <c r="I25" s="29">
        <v>2012</v>
      </c>
      <c r="J25" s="214">
        <v>2000000</v>
      </c>
      <c r="K25" s="126"/>
      <c r="L25" s="127"/>
      <c r="M25" s="102"/>
      <c r="N25" s="127"/>
      <c r="O25" s="127"/>
      <c r="P25" s="91"/>
      <c r="Q25" s="131"/>
      <c r="R25" s="40"/>
      <c r="S25" s="128"/>
      <c r="T25" s="128"/>
      <c r="U25" s="127"/>
      <c r="V25" s="91"/>
      <c r="W25" s="120">
        <v>2000000</v>
      </c>
      <c r="X25" s="123">
        <f>W25*0.06</f>
        <v>120000</v>
      </c>
      <c r="Y25" s="124">
        <f>W25*0.1</f>
        <v>200000</v>
      </c>
      <c r="Z25" s="124">
        <f>W25*0.75</f>
        <v>1500000</v>
      </c>
      <c r="AA25" s="159"/>
      <c r="AB25" s="119">
        <f>W25*0.09</f>
        <v>180000</v>
      </c>
      <c r="AC25" s="224"/>
      <c r="AD25" s="127"/>
      <c r="AE25" s="127"/>
      <c r="AF25" s="127"/>
      <c r="AG25" s="127"/>
      <c r="AH25" s="91"/>
    </row>
    <row r="26" spans="2:34" s="12" customFormat="1" ht="24.75" customHeight="1">
      <c r="B26" s="99"/>
      <c r="C26" s="100"/>
      <c r="D26" s="99"/>
      <c r="E26" s="226"/>
      <c r="F26" s="46" t="s">
        <v>125</v>
      </c>
      <c r="G26" s="47" t="s">
        <v>307</v>
      </c>
      <c r="H26" s="29">
        <v>2012</v>
      </c>
      <c r="I26" s="29">
        <v>2012</v>
      </c>
      <c r="J26" s="214">
        <v>500000</v>
      </c>
      <c r="K26" s="126"/>
      <c r="L26" s="127"/>
      <c r="M26" s="102"/>
      <c r="N26" s="127"/>
      <c r="O26" s="127"/>
      <c r="P26" s="91"/>
      <c r="Q26" s="131"/>
      <c r="R26" s="40"/>
      <c r="S26" s="128"/>
      <c r="T26" s="128"/>
      <c r="U26" s="127"/>
      <c r="V26" s="91"/>
      <c r="W26" s="120">
        <v>500000</v>
      </c>
      <c r="X26" s="117">
        <v>37500</v>
      </c>
      <c r="Y26" s="118">
        <f>W26*0.1</f>
        <v>50000</v>
      </c>
      <c r="Z26" s="118">
        <f>W26*0.75</f>
        <v>375000</v>
      </c>
      <c r="AA26" s="128"/>
      <c r="AB26" s="160">
        <v>37500</v>
      </c>
      <c r="AC26" s="224"/>
      <c r="AD26" s="127"/>
      <c r="AE26" s="127"/>
      <c r="AF26" s="127"/>
      <c r="AG26" s="127"/>
      <c r="AH26" s="91"/>
    </row>
    <row r="27" spans="2:34" s="12" customFormat="1" ht="24.75" customHeight="1">
      <c r="B27" s="99"/>
      <c r="C27" s="100"/>
      <c r="D27" s="99"/>
      <c r="E27" s="226"/>
      <c r="F27" s="46" t="s">
        <v>126</v>
      </c>
      <c r="G27" s="43" t="s">
        <v>240</v>
      </c>
      <c r="H27" s="29">
        <v>2012</v>
      </c>
      <c r="I27" s="29">
        <v>2012</v>
      </c>
      <c r="J27" s="214">
        <v>350000</v>
      </c>
      <c r="K27" s="126"/>
      <c r="L27" s="127"/>
      <c r="M27" s="102"/>
      <c r="N27" s="127"/>
      <c r="O27" s="127"/>
      <c r="P27" s="91"/>
      <c r="Q27" s="131"/>
      <c r="R27" s="40"/>
      <c r="S27" s="128"/>
      <c r="T27" s="128"/>
      <c r="U27" s="127"/>
      <c r="V27" s="91"/>
      <c r="W27" s="120">
        <v>350000</v>
      </c>
      <c r="X27" s="117">
        <f>W27*0.075</f>
        <v>26250</v>
      </c>
      <c r="Y27" s="124">
        <f>W27*0.1</f>
        <v>35000</v>
      </c>
      <c r="Z27" s="124">
        <f>W27*0.75</f>
        <v>262500</v>
      </c>
      <c r="AA27" s="128"/>
      <c r="AB27" s="160">
        <f>W27*0.075</f>
        <v>26250</v>
      </c>
      <c r="AC27" s="224"/>
      <c r="AD27" s="127"/>
      <c r="AE27" s="127"/>
      <c r="AF27" s="127"/>
      <c r="AG27" s="127"/>
      <c r="AH27" s="91"/>
    </row>
    <row r="28" spans="2:34" s="12" customFormat="1" ht="24.75" customHeight="1">
      <c r="B28" s="99"/>
      <c r="C28" s="100"/>
      <c r="D28" s="99"/>
      <c r="E28" s="226"/>
      <c r="F28" s="46" t="s">
        <v>127</v>
      </c>
      <c r="G28" s="47" t="s">
        <v>225</v>
      </c>
      <c r="H28" s="29">
        <v>2012</v>
      </c>
      <c r="I28" s="29">
        <v>2012</v>
      </c>
      <c r="J28" s="214">
        <v>300000</v>
      </c>
      <c r="K28" s="126"/>
      <c r="L28" s="127"/>
      <c r="M28" s="102"/>
      <c r="N28" s="127"/>
      <c r="O28" s="127"/>
      <c r="P28" s="91"/>
      <c r="Q28" s="131"/>
      <c r="R28" s="40"/>
      <c r="S28" s="128"/>
      <c r="T28" s="128"/>
      <c r="U28" s="127"/>
      <c r="V28" s="91"/>
      <c r="W28" s="120">
        <v>300000</v>
      </c>
      <c r="X28" s="117">
        <f>W28*0.15</f>
        <v>45000</v>
      </c>
      <c r="Y28" s="118">
        <f>W28*0.1</f>
        <v>30000</v>
      </c>
      <c r="Z28" s="118">
        <f>W28*0.75</f>
        <v>225000</v>
      </c>
      <c r="AA28" s="128"/>
      <c r="AB28" s="164"/>
      <c r="AC28" s="224"/>
      <c r="AD28" s="127"/>
      <c r="AE28" s="127"/>
      <c r="AF28" s="127"/>
      <c r="AG28" s="127"/>
      <c r="AH28" s="91"/>
    </row>
    <row r="29" spans="2:34" s="12" customFormat="1" ht="24.75" customHeight="1">
      <c r="B29" s="99"/>
      <c r="C29" s="100"/>
      <c r="D29" s="99"/>
      <c r="E29" s="226"/>
      <c r="F29" s="46" t="s">
        <v>209</v>
      </c>
      <c r="G29" s="43" t="s">
        <v>241</v>
      </c>
      <c r="H29" s="22">
        <v>2013</v>
      </c>
      <c r="I29" s="22">
        <v>2013</v>
      </c>
      <c r="J29" s="214">
        <v>700000</v>
      </c>
      <c r="K29" s="126"/>
      <c r="L29" s="127"/>
      <c r="M29" s="102"/>
      <c r="N29" s="127"/>
      <c r="O29" s="127"/>
      <c r="P29" s="91"/>
      <c r="Q29" s="131"/>
      <c r="R29" s="40"/>
      <c r="S29" s="128"/>
      <c r="T29" s="128"/>
      <c r="U29" s="127"/>
      <c r="V29" s="91"/>
      <c r="W29" s="131"/>
      <c r="X29" s="117"/>
      <c r="Y29" s="118"/>
      <c r="Z29" s="118"/>
      <c r="AA29" s="127"/>
      <c r="AB29" s="91"/>
      <c r="AC29" s="120">
        <v>700000</v>
      </c>
      <c r="AD29" s="117">
        <f>AC29*0.075</f>
        <v>52500</v>
      </c>
      <c r="AE29" s="124">
        <f>AC29*0.1</f>
        <v>70000</v>
      </c>
      <c r="AF29" s="124">
        <f>AC29*0.75</f>
        <v>525000</v>
      </c>
      <c r="AG29" s="128"/>
      <c r="AH29" s="160">
        <f>AC29*0.075</f>
        <v>52500</v>
      </c>
    </row>
    <row r="30" spans="2:34" s="12" customFormat="1" ht="24.75" customHeight="1" thickBot="1">
      <c r="B30" s="99"/>
      <c r="C30" s="100"/>
      <c r="D30" s="99"/>
      <c r="E30" s="226"/>
      <c r="F30" s="49" t="s">
        <v>207</v>
      </c>
      <c r="G30" s="44" t="s">
        <v>242</v>
      </c>
      <c r="H30" s="36">
        <v>2013</v>
      </c>
      <c r="I30" s="36">
        <v>2013</v>
      </c>
      <c r="J30" s="330">
        <v>300000</v>
      </c>
      <c r="K30" s="150"/>
      <c r="L30" s="313"/>
      <c r="M30" s="92"/>
      <c r="N30" s="313"/>
      <c r="O30" s="313"/>
      <c r="P30" s="312"/>
      <c r="Q30" s="150"/>
      <c r="R30" s="313"/>
      <c r="S30" s="151"/>
      <c r="T30" s="151"/>
      <c r="U30" s="313"/>
      <c r="V30" s="312"/>
      <c r="W30" s="153"/>
      <c r="X30" s="138"/>
      <c r="Y30" s="140"/>
      <c r="Z30" s="140"/>
      <c r="AA30" s="313"/>
      <c r="AB30" s="312"/>
      <c r="AC30" s="137">
        <v>300000</v>
      </c>
      <c r="AD30" s="138">
        <f>AC30*0.075</f>
        <v>22500</v>
      </c>
      <c r="AE30" s="413">
        <f>AC30*0.1</f>
        <v>30000</v>
      </c>
      <c r="AF30" s="413">
        <f>AC30*0.75</f>
        <v>225000</v>
      </c>
      <c r="AG30" s="151"/>
      <c r="AH30" s="314">
        <f>AC30*0.075</f>
        <v>22500</v>
      </c>
    </row>
    <row r="31" spans="2:34" s="12" customFormat="1" ht="24.75" customHeight="1" thickTop="1">
      <c r="B31" s="99"/>
      <c r="C31" s="100"/>
      <c r="D31" s="99"/>
      <c r="E31" s="226"/>
      <c r="F31" s="301"/>
      <c r="G31" s="328" t="s">
        <v>280</v>
      </c>
      <c r="H31" s="310"/>
      <c r="I31" s="310"/>
      <c r="J31" s="290"/>
      <c r="K31" s="323"/>
      <c r="L31" s="323"/>
      <c r="M31" s="322"/>
      <c r="N31" s="323"/>
      <c r="O31" s="323"/>
      <c r="P31" s="323"/>
      <c r="Q31" s="323"/>
      <c r="R31" s="323"/>
      <c r="S31" s="237"/>
      <c r="T31" s="237"/>
      <c r="U31" s="323"/>
      <c r="V31" s="323"/>
      <c r="W31" s="319"/>
      <c r="X31" s="320"/>
      <c r="Y31" s="321"/>
      <c r="Z31" s="321"/>
      <c r="AA31" s="323"/>
      <c r="AB31" s="323"/>
      <c r="AC31" s="320"/>
      <c r="AD31" s="320"/>
      <c r="AE31" s="324"/>
      <c r="AF31" s="325"/>
      <c r="AG31" s="237"/>
      <c r="AH31" s="326"/>
    </row>
    <row r="32" spans="2:34" s="12" customFormat="1" ht="24.75" customHeight="1">
      <c r="B32" s="99"/>
      <c r="C32" s="100"/>
      <c r="D32" s="99"/>
      <c r="E32" s="226"/>
      <c r="F32" s="301"/>
      <c r="G32" s="390" t="s">
        <v>282</v>
      </c>
      <c r="H32" s="310"/>
      <c r="I32" s="310"/>
      <c r="J32" s="290"/>
      <c r="K32" s="323"/>
      <c r="L32" s="323"/>
      <c r="M32" s="322"/>
      <c r="N32" s="323"/>
      <c r="O32" s="323"/>
      <c r="P32" s="323"/>
      <c r="Q32" s="323"/>
      <c r="R32" s="323"/>
      <c r="S32" s="237"/>
      <c r="T32" s="237"/>
      <c r="U32" s="323"/>
      <c r="V32" s="323"/>
      <c r="W32" s="319"/>
      <c r="X32" s="320"/>
      <c r="Y32" s="321"/>
      <c r="Z32" s="321"/>
      <c r="AA32" s="323"/>
      <c r="AB32" s="323"/>
      <c r="AC32" s="320"/>
      <c r="AD32" s="320"/>
      <c r="AE32" s="324"/>
      <c r="AF32" s="325"/>
      <c r="AG32" s="237"/>
      <c r="AH32" s="326"/>
    </row>
    <row r="33" spans="2:34" s="12" customFormat="1" ht="24.75" customHeight="1">
      <c r="B33" s="99"/>
      <c r="C33" s="100"/>
      <c r="D33" s="99"/>
      <c r="E33" s="226"/>
      <c r="F33" s="301"/>
      <c r="G33" s="391" t="s">
        <v>283</v>
      </c>
      <c r="H33" s="310"/>
      <c r="I33" s="310"/>
      <c r="J33" s="290"/>
      <c r="K33" s="323"/>
      <c r="L33" s="323"/>
      <c r="M33" s="322"/>
      <c r="N33" s="323"/>
      <c r="O33" s="323"/>
      <c r="P33" s="323"/>
      <c r="Q33" s="323"/>
      <c r="R33" s="323"/>
      <c r="S33" s="237"/>
      <c r="T33" s="237"/>
      <c r="U33" s="323"/>
      <c r="V33" s="323"/>
      <c r="W33" s="319"/>
      <c r="X33" s="320"/>
      <c r="Y33" s="321"/>
      <c r="Z33" s="321"/>
      <c r="AA33" s="323"/>
      <c r="AB33" s="323"/>
      <c r="AC33" s="320"/>
      <c r="AD33" s="320"/>
      <c r="AE33" s="324"/>
      <c r="AF33" s="325"/>
      <c r="AG33" s="237"/>
      <c r="AH33" s="326"/>
    </row>
    <row r="34" spans="2:34" s="12" customFormat="1" ht="24.75" customHeight="1">
      <c r="B34" s="99"/>
      <c r="C34" s="100"/>
      <c r="D34" s="99"/>
      <c r="E34" s="226"/>
      <c r="F34" s="301"/>
      <c r="G34" s="392" t="s">
        <v>284</v>
      </c>
      <c r="H34" s="310"/>
      <c r="I34" s="310"/>
      <c r="J34" s="290"/>
      <c r="K34" s="323"/>
      <c r="L34" s="323"/>
      <c r="M34" s="322"/>
      <c r="N34" s="323"/>
      <c r="O34" s="323"/>
      <c r="P34" s="323"/>
      <c r="Q34" s="323"/>
      <c r="R34" s="323"/>
      <c r="S34" s="237"/>
      <c r="T34" s="237"/>
      <c r="U34" s="323"/>
      <c r="V34" s="323"/>
      <c r="W34" s="319"/>
      <c r="X34" s="320"/>
      <c r="Y34" s="321"/>
      <c r="Z34" s="321"/>
      <c r="AA34" s="323"/>
      <c r="AB34" s="323"/>
      <c r="AC34" s="320"/>
      <c r="AD34" s="320"/>
      <c r="AE34" s="324"/>
      <c r="AF34" s="325"/>
      <c r="AG34" s="237"/>
      <c r="AH34" s="326"/>
    </row>
    <row r="35" spans="2:34" s="12" customFormat="1" ht="18" customHeight="1">
      <c r="B35" s="99"/>
      <c r="C35" s="100"/>
      <c r="D35" s="99"/>
      <c r="E35" s="226"/>
      <c r="F35" s="301"/>
      <c r="G35" s="328"/>
      <c r="H35" s="310"/>
      <c r="I35" s="310"/>
      <c r="J35" s="290"/>
      <c r="K35" s="323"/>
      <c r="L35" s="323"/>
      <c r="M35" s="322"/>
      <c r="N35" s="323"/>
      <c r="O35" s="323"/>
      <c r="P35" s="323"/>
      <c r="Q35" s="323"/>
      <c r="R35" s="323"/>
      <c r="S35" s="237"/>
      <c r="T35" s="237"/>
      <c r="U35" s="323"/>
      <c r="V35" s="323"/>
      <c r="W35" s="319"/>
      <c r="X35" s="320"/>
      <c r="Y35" s="321"/>
      <c r="Z35" s="321"/>
      <c r="AA35" s="323"/>
      <c r="AB35" s="323"/>
      <c r="AC35" s="320"/>
      <c r="AD35" s="320"/>
      <c r="AE35" s="324"/>
      <c r="AF35" s="325"/>
      <c r="AG35" s="237"/>
      <c r="AH35" s="326"/>
    </row>
    <row r="36" spans="6:34" ht="18.75" customHeight="1" thickBot="1">
      <c r="F36" s="309" t="s">
        <v>276</v>
      </c>
      <c r="G36" s="282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</row>
    <row r="37" spans="6:34" ht="19.5" customHeight="1" thickTop="1">
      <c r="F37" s="438" t="s">
        <v>18</v>
      </c>
      <c r="G37" s="439" t="s">
        <v>8</v>
      </c>
      <c r="H37" s="441" t="s">
        <v>19</v>
      </c>
      <c r="I37" s="441"/>
      <c r="J37" s="443" t="s">
        <v>1</v>
      </c>
      <c r="K37" s="428" t="s">
        <v>186</v>
      </c>
      <c r="L37" s="429"/>
      <c r="M37" s="429"/>
      <c r="N37" s="429"/>
      <c r="O37" s="429"/>
      <c r="P37" s="430"/>
      <c r="Q37" s="428" t="s">
        <v>187</v>
      </c>
      <c r="R37" s="429"/>
      <c r="S37" s="429"/>
      <c r="T37" s="429"/>
      <c r="U37" s="429"/>
      <c r="V37" s="430"/>
      <c r="W37" s="428" t="s">
        <v>188</v>
      </c>
      <c r="X37" s="429"/>
      <c r="Y37" s="429"/>
      <c r="Z37" s="429"/>
      <c r="AA37" s="429"/>
      <c r="AB37" s="430"/>
      <c r="AC37" s="428" t="s">
        <v>189</v>
      </c>
      <c r="AD37" s="429"/>
      <c r="AE37" s="429"/>
      <c r="AF37" s="429"/>
      <c r="AG37" s="429"/>
      <c r="AH37" s="430"/>
    </row>
    <row r="38" spans="6:34" ht="11.25">
      <c r="F38" s="433"/>
      <c r="G38" s="440"/>
      <c r="H38" s="442"/>
      <c r="I38" s="442"/>
      <c r="J38" s="437"/>
      <c r="K38" s="433" t="s">
        <v>0</v>
      </c>
      <c r="L38" s="434" t="s">
        <v>7</v>
      </c>
      <c r="M38" s="434"/>
      <c r="N38" s="434"/>
      <c r="O38" s="434"/>
      <c r="P38" s="435"/>
      <c r="Q38" s="433" t="s">
        <v>0</v>
      </c>
      <c r="R38" s="434" t="s">
        <v>7</v>
      </c>
      <c r="S38" s="434"/>
      <c r="T38" s="434"/>
      <c r="U38" s="434"/>
      <c r="V38" s="435"/>
      <c r="W38" s="433" t="s">
        <v>0</v>
      </c>
      <c r="X38" s="434" t="s">
        <v>7</v>
      </c>
      <c r="Y38" s="434"/>
      <c r="Z38" s="434"/>
      <c r="AA38" s="434"/>
      <c r="AB38" s="435"/>
      <c r="AC38" s="433" t="s">
        <v>0</v>
      </c>
      <c r="AD38" s="434" t="s">
        <v>7</v>
      </c>
      <c r="AE38" s="434"/>
      <c r="AF38" s="434"/>
      <c r="AG38" s="434"/>
      <c r="AH38" s="435"/>
    </row>
    <row r="39" spans="6:34" ht="22.5">
      <c r="F39" s="433"/>
      <c r="G39" s="440"/>
      <c r="H39" s="2" t="s">
        <v>210</v>
      </c>
      <c r="I39" s="2" t="s">
        <v>211</v>
      </c>
      <c r="J39" s="437"/>
      <c r="K39" s="433"/>
      <c r="L39" s="2" t="s">
        <v>2</v>
      </c>
      <c r="M39" s="2" t="s">
        <v>3</v>
      </c>
      <c r="N39" s="2" t="s">
        <v>5</v>
      </c>
      <c r="O39" s="2" t="s">
        <v>4</v>
      </c>
      <c r="P39" s="3" t="s">
        <v>6</v>
      </c>
      <c r="Q39" s="433"/>
      <c r="R39" s="2" t="s">
        <v>2</v>
      </c>
      <c r="S39" s="2" t="s">
        <v>3</v>
      </c>
      <c r="T39" s="2" t="s">
        <v>5</v>
      </c>
      <c r="U39" s="2" t="s">
        <v>4</v>
      </c>
      <c r="V39" s="3" t="s">
        <v>6</v>
      </c>
      <c r="W39" s="433"/>
      <c r="X39" s="2" t="s">
        <v>2</v>
      </c>
      <c r="Y39" s="2" t="s">
        <v>3</v>
      </c>
      <c r="Z39" s="2" t="s">
        <v>5</v>
      </c>
      <c r="AA39" s="2" t="s">
        <v>4</v>
      </c>
      <c r="AB39" s="3" t="s">
        <v>6</v>
      </c>
      <c r="AC39" s="433"/>
      <c r="AD39" s="2" t="s">
        <v>2</v>
      </c>
      <c r="AE39" s="2" t="s">
        <v>3</v>
      </c>
      <c r="AF39" s="2" t="s">
        <v>5</v>
      </c>
      <c r="AG39" s="2" t="s">
        <v>4</v>
      </c>
      <c r="AH39" s="3" t="s">
        <v>6</v>
      </c>
    </row>
    <row r="40" spans="6:34" ht="12" thickBot="1">
      <c r="F40" s="6">
        <v>1</v>
      </c>
      <c r="G40" s="18">
        <v>2</v>
      </c>
      <c r="H40" s="7">
        <v>3</v>
      </c>
      <c r="I40" s="7">
        <v>4</v>
      </c>
      <c r="J40" s="8">
        <v>5</v>
      </c>
      <c r="K40" s="6">
        <v>6</v>
      </c>
      <c r="L40" s="7">
        <v>7</v>
      </c>
      <c r="M40" s="7">
        <v>8</v>
      </c>
      <c r="N40" s="7">
        <v>9</v>
      </c>
      <c r="O40" s="7">
        <v>10</v>
      </c>
      <c r="P40" s="9">
        <v>11</v>
      </c>
      <c r="Q40" s="6">
        <v>6</v>
      </c>
      <c r="R40" s="7">
        <v>7</v>
      </c>
      <c r="S40" s="7">
        <v>8</v>
      </c>
      <c r="T40" s="7">
        <v>9</v>
      </c>
      <c r="U40" s="7">
        <v>10</v>
      </c>
      <c r="V40" s="9">
        <v>11</v>
      </c>
      <c r="W40" s="6">
        <v>6</v>
      </c>
      <c r="X40" s="7">
        <v>7</v>
      </c>
      <c r="Y40" s="7">
        <v>8</v>
      </c>
      <c r="Z40" s="7">
        <v>9</v>
      </c>
      <c r="AA40" s="7">
        <v>10</v>
      </c>
      <c r="AB40" s="9">
        <v>11</v>
      </c>
      <c r="AC40" s="6">
        <v>6</v>
      </c>
      <c r="AD40" s="7">
        <v>7</v>
      </c>
      <c r="AE40" s="7">
        <v>8</v>
      </c>
      <c r="AF40" s="7">
        <v>9</v>
      </c>
      <c r="AG40" s="7">
        <v>10</v>
      </c>
      <c r="AH40" s="9">
        <v>11</v>
      </c>
    </row>
    <row r="41" spans="5:34" s="13" customFormat="1" ht="24.75" customHeight="1" thickBot="1" thickTop="1">
      <c r="E41" s="27"/>
      <c r="F41" s="452" t="s">
        <v>231</v>
      </c>
      <c r="G41" s="453"/>
      <c r="H41" s="453"/>
      <c r="I41" s="453"/>
      <c r="J41" s="194">
        <f aca="true" t="shared" si="4" ref="J41:AH41">SUM(J42:J44)</f>
        <v>6800000</v>
      </c>
      <c r="K41" s="106">
        <f t="shared" si="4"/>
        <v>4700000</v>
      </c>
      <c r="L41" s="107">
        <f t="shared" si="4"/>
        <v>705000</v>
      </c>
      <c r="M41" s="107">
        <f t="shared" si="4"/>
        <v>470000</v>
      </c>
      <c r="N41" s="107">
        <f t="shared" si="4"/>
        <v>3525000</v>
      </c>
      <c r="O41" s="107">
        <f t="shared" si="4"/>
        <v>0</v>
      </c>
      <c r="P41" s="105">
        <f t="shared" si="4"/>
        <v>0</v>
      </c>
      <c r="Q41" s="106">
        <f t="shared" si="4"/>
        <v>2100000</v>
      </c>
      <c r="R41" s="107">
        <f t="shared" si="4"/>
        <v>315000</v>
      </c>
      <c r="S41" s="107">
        <f t="shared" si="4"/>
        <v>210000</v>
      </c>
      <c r="T41" s="107">
        <f t="shared" si="4"/>
        <v>1575000</v>
      </c>
      <c r="U41" s="107">
        <f t="shared" si="4"/>
        <v>0</v>
      </c>
      <c r="V41" s="105">
        <f t="shared" si="4"/>
        <v>0</v>
      </c>
      <c r="W41" s="106">
        <f t="shared" si="4"/>
        <v>0</v>
      </c>
      <c r="X41" s="107">
        <f t="shared" si="4"/>
        <v>0</v>
      </c>
      <c r="Y41" s="107">
        <f t="shared" si="4"/>
        <v>0</v>
      </c>
      <c r="Z41" s="107">
        <f t="shared" si="4"/>
        <v>0</v>
      </c>
      <c r="AA41" s="107">
        <f t="shared" si="4"/>
        <v>0</v>
      </c>
      <c r="AB41" s="105">
        <f t="shared" si="4"/>
        <v>0</v>
      </c>
      <c r="AC41" s="106">
        <f t="shared" si="4"/>
        <v>0</v>
      </c>
      <c r="AD41" s="107">
        <f t="shared" si="4"/>
        <v>0</v>
      </c>
      <c r="AE41" s="107">
        <f t="shared" si="4"/>
        <v>0</v>
      </c>
      <c r="AF41" s="107">
        <f t="shared" si="4"/>
        <v>0</v>
      </c>
      <c r="AG41" s="107">
        <f t="shared" si="4"/>
        <v>0</v>
      </c>
      <c r="AH41" s="105">
        <f t="shared" si="4"/>
        <v>0</v>
      </c>
    </row>
    <row r="42" spans="2:34" ht="24.75" customHeight="1" thickTop="1">
      <c r="B42" s="99"/>
      <c r="C42" s="99"/>
      <c r="D42" s="99"/>
      <c r="E42" s="226"/>
      <c r="F42" s="46" t="s">
        <v>165</v>
      </c>
      <c r="G42" s="188" t="s">
        <v>141</v>
      </c>
      <c r="H42" s="21">
        <v>2010</v>
      </c>
      <c r="I42" s="21">
        <v>2010</v>
      </c>
      <c r="J42" s="207">
        <v>2600000</v>
      </c>
      <c r="K42" s="196">
        <v>2600000</v>
      </c>
      <c r="L42" s="197">
        <f>K42*0.15</f>
        <v>390000</v>
      </c>
      <c r="M42" s="197">
        <f>K42*0.1</f>
        <v>260000</v>
      </c>
      <c r="N42" s="221">
        <f>K42*0.75</f>
        <v>1950000</v>
      </c>
      <c r="O42" s="208"/>
      <c r="P42" s="199"/>
      <c r="Q42" s="196"/>
      <c r="R42" s="197"/>
      <c r="S42" s="197"/>
      <c r="T42" s="197"/>
      <c r="U42" s="208"/>
      <c r="V42" s="199"/>
      <c r="W42" s="196"/>
      <c r="X42" s="197"/>
      <c r="Y42" s="197"/>
      <c r="Z42" s="197"/>
      <c r="AA42" s="197"/>
      <c r="AB42" s="199"/>
      <c r="AC42" s="196"/>
      <c r="AD42" s="197"/>
      <c r="AE42" s="197"/>
      <c r="AF42" s="197"/>
      <c r="AG42" s="197"/>
      <c r="AH42" s="199"/>
    </row>
    <row r="43" spans="2:34" ht="24.75" customHeight="1">
      <c r="B43" s="99"/>
      <c r="C43" s="99"/>
      <c r="D43" s="99"/>
      <c r="E43" s="226"/>
      <c r="F43" s="46" t="s">
        <v>166</v>
      </c>
      <c r="G43" s="47" t="s">
        <v>143</v>
      </c>
      <c r="H43" s="22">
        <v>2010</v>
      </c>
      <c r="I43" s="22">
        <v>2010</v>
      </c>
      <c r="J43" s="214">
        <v>2100000</v>
      </c>
      <c r="K43" s="120">
        <v>2100000</v>
      </c>
      <c r="L43" s="117">
        <f>K43*0.15</f>
        <v>315000</v>
      </c>
      <c r="M43" s="117">
        <f>K43*0.1</f>
        <v>210000</v>
      </c>
      <c r="N43" s="156">
        <f>K43*0.75</f>
        <v>1575000</v>
      </c>
      <c r="O43" s="117"/>
      <c r="P43" s="121"/>
      <c r="Q43" s="120"/>
      <c r="R43" s="117"/>
      <c r="S43" s="118"/>
      <c r="T43" s="118"/>
      <c r="U43" s="117"/>
      <c r="V43" s="121"/>
      <c r="W43" s="120"/>
      <c r="X43" s="117"/>
      <c r="Y43" s="118"/>
      <c r="Z43" s="118"/>
      <c r="AA43" s="117"/>
      <c r="AB43" s="121"/>
      <c r="AC43" s="120"/>
      <c r="AD43" s="117"/>
      <c r="AE43" s="118"/>
      <c r="AF43" s="118"/>
      <c r="AG43" s="117"/>
      <c r="AH43" s="121"/>
    </row>
    <row r="44" spans="2:34" ht="24.75" customHeight="1" thickBot="1">
      <c r="B44" s="99"/>
      <c r="C44" s="99"/>
      <c r="D44" s="99"/>
      <c r="E44" s="226"/>
      <c r="F44" s="46" t="s">
        <v>167</v>
      </c>
      <c r="G44" s="189" t="s">
        <v>145</v>
      </c>
      <c r="H44" s="94">
        <v>2011</v>
      </c>
      <c r="I44" s="94">
        <v>2011</v>
      </c>
      <c r="J44" s="217">
        <v>2100000</v>
      </c>
      <c r="K44" s="202"/>
      <c r="L44" s="204"/>
      <c r="M44" s="206"/>
      <c r="N44" s="206"/>
      <c r="O44" s="204"/>
      <c r="P44" s="205"/>
      <c r="Q44" s="202">
        <v>2100000</v>
      </c>
      <c r="R44" s="204">
        <f>Q44*0.15</f>
        <v>315000</v>
      </c>
      <c r="S44" s="206">
        <f>Q44*0.1</f>
        <v>210000</v>
      </c>
      <c r="T44" s="225">
        <f>Q44*0.75</f>
        <v>1575000</v>
      </c>
      <c r="U44" s="204"/>
      <c r="V44" s="205"/>
      <c r="W44" s="202"/>
      <c r="X44" s="204"/>
      <c r="Y44" s="206"/>
      <c r="Z44" s="206"/>
      <c r="AA44" s="204"/>
      <c r="AB44" s="205"/>
      <c r="AC44" s="202"/>
      <c r="AD44" s="204"/>
      <c r="AE44" s="204"/>
      <c r="AF44" s="204"/>
      <c r="AG44" s="204"/>
      <c r="AH44" s="205"/>
    </row>
    <row r="45" spans="5:34" s="13" customFormat="1" ht="24.75" customHeight="1" thickBot="1" thickTop="1">
      <c r="E45" s="27"/>
      <c r="F45" s="452" t="s">
        <v>230</v>
      </c>
      <c r="G45" s="453"/>
      <c r="H45" s="453"/>
      <c r="I45" s="453"/>
      <c r="J45" s="194">
        <f aca="true" t="shared" si="5" ref="J45:AH45">SUM(J46:J50)</f>
        <v>9800000</v>
      </c>
      <c r="K45" s="106">
        <f t="shared" si="5"/>
        <v>0</v>
      </c>
      <c r="L45" s="107">
        <f t="shared" si="5"/>
        <v>0</v>
      </c>
      <c r="M45" s="107">
        <f t="shared" si="5"/>
        <v>0</v>
      </c>
      <c r="N45" s="107">
        <f t="shared" si="5"/>
        <v>0</v>
      </c>
      <c r="O45" s="107">
        <f t="shared" si="5"/>
        <v>0</v>
      </c>
      <c r="P45" s="105">
        <f t="shared" si="5"/>
        <v>0</v>
      </c>
      <c r="Q45" s="106">
        <f t="shared" si="5"/>
        <v>2600000</v>
      </c>
      <c r="R45" s="107">
        <f t="shared" si="5"/>
        <v>390000</v>
      </c>
      <c r="S45" s="107">
        <f t="shared" si="5"/>
        <v>260000</v>
      </c>
      <c r="T45" s="107">
        <f t="shared" si="5"/>
        <v>1950000</v>
      </c>
      <c r="U45" s="107">
        <f t="shared" si="5"/>
        <v>0</v>
      </c>
      <c r="V45" s="105">
        <f t="shared" si="5"/>
        <v>0</v>
      </c>
      <c r="W45" s="106">
        <f t="shared" si="5"/>
        <v>4600000</v>
      </c>
      <c r="X45" s="107">
        <f t="shared" si="5"/>
        <v>690000</v>
      </c>
      <c r="Y45" s="107">
        <f t="shared" si="5"/>
        <v>460000</v>
      </c>
      <c r="Z45" s="107">
        <f t="shared" si="5"/>
        <v>3450000</v>
      </c>
      <c r="AA45" s="107">
        <f t="shared" si="5"/>
        <v>0</v>
      </c>
      <c r="AB45" s="105">
        <f t="shared" si="5"/>
        <v>0</v>
      </c>
      <c r="AC45" s="106">
        <f t="shared" si="5"/>
        <v>2600000</v>
      </c>
      <c r="AD45" s="107">
        <f t="shared" si="5"/>
        <v>390000</v>
      </c>
      <c r="AE45" s="107">
        <f t="shared" si="5"/>
        <v>260000</v>
      </c>
      <c r="AF45" s="107">
        <f t="shared" si="5"/>
        <v>1950000</v>
      </c>
      <c r="AG45" s="107">
        <f t="shared" si="5"/>
        <v>0</v>
      </c>
      <c r="AH45" s="105">
        <f t="shared" si="5"/>
        <v>0</v>
      </c>
    </row>
    <row r="46" spans="2:34" ht="24.75" customHeight="1" thickTop="1">
      <c r="B46" s="99"/>
      <c r="C46" s="99"/>
      <c r="D46" s="99"/>
      <c r="E46" s="226"/>
      <c r="F46" s="46" t="s">
        <v>172</v>
      </c>
      <c r="G46" s="188" t="s">
        <v>200</v>
      </c>
      <c r="H46" s="21">
        <v>2011</v>
      </c>
      <c r="I46" s="21">
        <v>2011</v>
      </c>
      <c r="J46" s="207">
        <v>2600000</v>
      </c>
      <c r="K46" s="196"/>
      <c r="L46" s="197"/>
      <c r="M46" s="218"/>
      <c r="N46" s="218"/>
      <c r="O46" s="208"/>
      <c r="P46" s="199"/>
      <c r="Q46" s="196">
        <v>2600000</v>
      </c>
      <c r="R46" s="197">
        <f>Q46*0.15</f>
        <v>390000</v>
      </c>
      <c r="S46" s="415">
        <f>Q46*0.1</f>
        <v>260000</v>
      </c>
      <c r="T46" s="219">
        <f>Q46*0.75</f>
        <v>1950000</v>
      </c>
      <c r="U46" s="197"/>
      <c r="V46" s="199"/>
      <c r="W46" s="196"/>
      <c r="X46" s="197"/>
      <c r="Y46" s="197"/>
      <c r="Z46" s="197"/>
      <c r="AA46" s="197"/>
      <c r="AB46" s="199"/>
      <c r="AC46" s="196"/>
      <c r="AD46" s="197"/>
      <c r="AE46" s="197"/>
      <c r="AF46" s="197"/>
      <c r="AG46" s="197"/>
      <c r="AH46" s="199"/>
    </row>
    <row r="47" spans="2:34" ht="24.75" customHeight="1">
      <c r="B47" s="99"/>
      <c r="C47" s="99"/>
      <c r="D47" s="99"/>
      <c r="E47" s="226"/>
      <c r="F47" s="46" t="s">
        <v>191</v>
      </c>
      <c r="G47" s="47" t="s">
        <v>201</v>
      </c>
      <c r="H47" s="22">
        <v>2012</v>
      </c>
      <c r="I47" s="22">
        <v>2012</v>
      </c>
      <c r="J47" s="214">
        <v>2600000</v>
      </c>
      <c r="K47" s="120"/>
      <c r="L47" s="117"/>
      <c r="M47" s="117"/>
      <c r="N47" s="117"/>
      <c r="O47" s="102"/>
      <c r="P47" s="121"/>
      <c r="Q47" s="120"/>
      <c r="R47" s="117"/>
      <c r="S47" s="118"/>
      <c r="T47" s="118"/>
      <c r="U47" s="117"/>
      <c r="V47" s="121"/>
      <c r="W47" s="120">
        <v>2600000</v>
      </c>
      <c r="X47" s="117">
        <f>W47*0.15</f>
        <v>390000</v>
      </c>
      <c r="Y47" s="268">
        <f>W47*0.1</f>
        <v>260000</v>
      </c>
      <c r="Z47" s="268">
        <f>W47*0.75</f>
        <v>1950000</v>
      </c>
      <c r="AA47" s="117"/>
      <c r="AB47" s="121"/>
      <c r="AC47" s="120"/>
      <c r="AD47" s="117"/>
      <c r="AE47" s="117"/>
      <c r="AF47" s="117"/>
      <c r="AG47" s="117"/>
      <c r="AH47" s="121"/>
    </row>
    <row r="48" spans="2:34" ht="24.75" customHeight="1">
      <c r="B48" s="99"/>
      <c r="C48" s="99"/>
      <c r="D48" s="99"/>
      <c r="E48" s="226"/>
      <c r="F48" s="46" t="s">
        <v>208</v>
      </c>
      <c r="G48" s="47" t="s">
        <v>158</v>
      </c>
      <c r="H48" s="22">
        <v>2012</v>
      </c>
      <c r="I48" s="22">
        <v>2012</v>
      </c>
      <c r="J48" s="214">
        <v>1600000</v>
      </c>
      <c r="K48" s="120"/>
      <c r="L48" s="117"/>
      <c r="M48" s="117"/>
      <c r="N48" s="117"/>
      <c r="O48" s="102"/>
      <c r="P48" s="121"/>
      <c r="Q48" s="120"/>
      <c r="R48" s="117"/>
      <c r="S48" s="118"/>
      <c r="T48" s="118"/>
      <c r="U48" s="117"/>
      <c r="V48" s="121"/>
      <c r="W48" s="120">
        <v>1600000</v>
      </c>
      <c r="X48" s="117">
        <f>W48*0.15</f>
        <v>240000</v>
      </c>
      <c r="Y48" s="268">
        <f>W48*0.1</f>
        <v>160000</v>
      </c>
      <c r="Z48" s="268">
        <f>W48*0.75</f>
        <v>1200000</v>
      </c>
      <c r="AA48" s="117"/>
      <c r="AB48" s="121"/>
      <c r="AC48" s="120"/>
      <c r="AD48" s="117"/>
      <c r="AE48" s="117"/>
      <c r="AF48" s="117"/>
      <c r="AG48" s="117"/>
      <c r="AH48" s="121"/>
    </row>
    <row r="49" spans="2:34" ht="24.75" customHeight="1">
      <c r="B49" s="99"/>
      <c r="C49" s="99"/>
      <c r="D49" s="99"/>
      <c r="E49" s="226"/>
      <c r="F49" s="46" t="s">
        <v>267</v>
      </c>
      <c r="G49" s="189" t="s">
        <v>269</v>
      </c>
      <c r="H49" s="94">
        <v>2012</v>
      </c>
      <c r="I49" s="94">
        <v>2012</v>
      </c>
      <c r="J49" s="217">
        <v>400000</v>
      </c>
      <c r="K49" s="202"/>
      <c r="L49" s="204"/>
      <c r="M49" s="204"/>
      <c r="N49" s="204"/>
      <c r="O49" s="203"/>
      <c r="P49" s="205"/>
      <c r="Q49" s="202"/>
      <c r="R49" s="204"/>
      <c r="S49" s="206"/>
      <c r="T49" s="206"/>
      <c r="U49" s="204"/>
      <c r="V49" s="205"/>
      <c r="W49" s="202">
        <v>400000</v>
      </c>
      <c r="X49" s="204">
        <v>60000</v>
      </c>
      <c r="Y49" s="269">
        <v>40000</v>
      </c>
      <c r="Z49" s="269">
        <v>300000</v>
      </c>
      <c r="AA49" s="204"/>
      <c r="AB49" s="205"/>
      <c r="AC49" s="202"/>
      <c r="AD49" s="204"/>
      <c r="AE49" s="204"/>
      <c r="AF49" s="204"/>
      <c r="AG49" s="204"/>
      <c r="AH49" s="205"/>
    </row>
    <row r="50" spans="2:34" ht="24.75" customHeight="1" thickBot="1">
      <c r="B50" s="99"/>
      <c r="C50" s="99"/>
      <c r="D50" s="99"/>
      <c r="E50" s="226"/>
      <c r="F50" s="191" t="s">
        <v>268</v>
      </c>
      <c r="G50" s="189" t="s">
        <v>202</v>
      </c>
      <c r="H50" s="94">
        <v>2013</v>
      </c>
      <c r="I50" s="94">
        <v>2013</v>
      </c>
      <c r="J50" s="217">
        <v>2600000</v>
      </c>
      <c r="K50" s="202"/>
      <c r="L50" s="204"/>
      <c r="M50" s="204"/>
      <c r="N50" s="204"/>
      <c r="O50" s="203"/>
      <c r="P50" s="205"/>
      <c r="Q50" s="202"/>
      <c r="R50" s="204"/>
      <c r="S50" s="206"/>
      <c r="T50" s="206"/>
      <c r="U50" s="204"/>
      <c r="V50" s="205"/>
      <c r="W50" s="202"/>
      <c r="X50" s="204"/>
      <c r="Y50" s="204"/>
      <c r="Z50" s="204"/>
      <c r="AA50" s="204"/>
      <c r="AB50" s="205"/>
      <c r="AC50" s="202">
        <v>2600000</v>
      </c>
      <c r="AD50" s="204">
        <f>AC50*0.15</f>
        <v>390000</v>
      </c>
      <c r="AE50" s="269">
        <f>AC50*0.1</f>
        <v>260000</v>
      </c>
      <c r="AF50" s="220">
        <f>AC50*0.75</f>
        <v>1950000</v>
      </c>
      <c r="AG50" s="204"/>
      <c r="AH50" s="205"/>
    </row>
    <row r="51" spans="5:34" ht="24.75" customHeight="1" thickBot="1" thickTop="1">
      <c r="E51" s="190"/>
      <c r="F51" s="467" t="s">
        <v>228</v>
      </c>
      <c r="G51" s="468"/>
      <c r="H51" s="468"/>
      <c r="I51" s="469"/>
      <c r="J51" s="194">
        <f aca="true" t="shared" si="6" ref="J51:AH51">SUM(J52)</f>
        <v>200000</v>
      </c>
      <c r="K51" s="106">
        <f t="shared" si="6"/>
        <v>200000</v>
      </c>
      <c r="L51" s="107">
        <f>SUM(L52)</f>
        <v>200000</v>
      </c>
      <c r="M51" s="107">
        <f t="shared" si="6"/>
        <v>0</v>
      </c>
      <c r="N51" s="107">
        <f t="shared" si="6"/>
        <v>0</v>
      </c>
      <c r="O51" s="107">
        <f>SUM(O52)</f>
        <v>0</v>
      </c>
      <c r="P51" s="105">
        <f t="shared" si="6"/>
        <v>0</v>
      </c>
      <c r="Q51" s="106">
        <f t="shared" si="6"/>
        <v>0</v>
      </c>
      <c r="R51" s="107">
        <f t="shared" si="6"/>
        <v>0</v>
      </c>
      <c r="S51" s="107">
        <f t="shared" si="6"/>
        <v>0</v>
      </c>
      <c r="T51" s="107">
        <f t="shared" si="6"/>
        <v>0</v>
      </c>
      <c r="U51" s="107">
        <f t="shared" si="6"/>
        <v>0</v>
      </c>
      <c r="V51" s="105">
        <f t="shared" si="6"/>
        <v>0</v>
      </c>
      <c r="W51" s="106">
        <f t="shared" si="6"/>
        <v>0</v>
      </c>
      <c r="X51" s="107">
        <f t="shared" si="6"/>
        <v>0</v>
      </c>
      <c r="Y51" s="107">
        <f t="shared" si="6"/>
        <v>0</v>
      </c>
      <c r="Z51" s="107">
        <f t="shared" si="6"/>
        <v>0</v>
      </c>
      <c r="AA51" s="107">
        <f t="shared" si="6"/>
        <v>0</v>
      </c>
      <c r="AB51" s="105">
        <f t="shared" si="6"/>
        <v>0</v>
      </c>
      <c r="AC51" s="106">
        <f t="shared" si="6"/>
        <v>0</v>
      </c>
      <c r="AD51" s="107">
        <f t="shared" si="6"/>
        <v>0</v>
      </c>
      <c r="AE51" s="107">
        <f t="shared" si="6"/>
        <v>0</v>
      </c>
      <c r="AF51" s="107">
        <f t="shared" si="6"/>
        <v>0</v>
      </c>
      <c r="AG51" s="107">
        <f t="shared" si="6"/>
        <v>0</v>
      </c>
      <c r="AH51" s="105">
        <f t="shared" si="6"/>
        <v>0</v>
      </c>
    </row>
    <row r="52" spans="5:34" ht="24.75" customHeight="1" thickBot="1" thickTop="1">
      <c r="E52" s="190"/>
      <c r="F52" s="331" t="s">
        <v>205</v>
      </c>
      <c r="G52" s="332" t="s">
        <v>204</v>
      </c>
      <c r="H52" s="333">
        <v>2010</v>
      </c>
      <c r="I52" s="333">
        <v>2010</v>
      </c>
      <c r="J52" s="334">
        <v>200000</v>
      </c>
      <c r="K52" s="335">
        <v>200000</v>
      </c>
      <c r="L52" s="336">
        <v>200000</v>
      </c>
      <c r="M52" s="337"/>
      <c r="N52" s="337"/>
      <c r="O52" s="338"/>
      <c r="P52" s="339"/>
      <c r="Q52" s="340"/>
      <c r="R52" s="341"/>
      <c r="S52" s="342"/>
      <c r="T52" s="342"/>
      <c r="U52" s="341"/>
      <c r="V52" s="339"/>
      <c r="W52" s="340"/>
      <c r="X52" s="341"/>
      <c r="Y52" s="342"/>
      <c r="Z52" s="342"/>
      <c r="AA52" s="342"/>
      <c r="AB52" s="339"/>
      <c r="AC52" s="340"/>
      <c r="AD52" s="341"/>
      <c r="AE52" s="342"/>
      <c r="AF52" s="342"/>
      <c r="AG52" s="342"/>
      <c r="AH52" s="339"/>
    </row>
    <row r="53" spans="5:34" ht="24.75" customHeight="1" thickTop="1">
      <c r="E53" s="57"/>
      <c r="F53" s="395"/>
      <c r="G53" s="396" t="s">
        <v>280</v>
      </c>
      <c r="H53" s="397"/>
      <c r="I53" s="397"/>
      <c r="J53" s="398"/>
      <c r="K53" s="398"/>
      <c r="L53" s="378"/>
      <c r="M53" s="381"/>
      <c r="N53" s="381"/>
      <c r="O53" s="398"/>
      <c r="P53" s="399"/>
      <c r="Q53" s="399"/>
      <c r="R53" s="399"/>
      <c r="S53" s="400"/>
      <c r="T53" s="400"/>
      <c r="U53" s="399"/>
      <c r="V53" s="399"/>
      <c r="W53" s="399"/>
      <c r="X53" s="399"/>
      <c r="Y53" s="400"/>
      <c r="Z53" s="400"/>
      <c r="AA53" s="400"/>
      <c r="AB53" s="399"/>
      <c r="AC53" s="399"/>
      <c r="AD53" s="399"/>
      <c r="AE53" s="400"/>
      <c r="AF53" s="400"/>
      <c r="AG53" s="400"/>
      <c r="AH53" s="399"/>
    </row>
    <row r="54" spans="5:34" ht="24.75" customHeight="1">
      <c r="E54" s="57"/>
      <c r="F54" s="26"/>
      <c r="G54" s="405" t="s">
        <v>282</v>
      </c>
      <c r="H54" s="401"/>
      <c r="I54" s="401"/>
      <c r="J54" s="402"/>
      <c r="K54" s="402"/>
      <c r="L54" s="320"/>
      <c r="M54" s="321"/>
      <c r="N54" s="321"/>
      <c r="O54" s="402"/>
      <c r="P54" s="403"/>
      <c r="Q54" s="403"/>
      <c r="R54" s="403"/>
      <c r="S54" s="404"/>
      <c r="T54" s="404"/>
      <c r="U54" s="403"/>
      <c r="V54" s="403"/>
      <c r="W54" s="403"/>
      <c r="X54" s="403"/>
      <c r="Y54" s="404"/>
      <c r="Z54" s="404"/>
      <c r="AA54" s="404"/>
      <c r="AB54" s="403"/>
      <c r="AC54" s="403"/>
      <c r="AD54" s="403"/>
      <c r="AE54" s="404"/>
      <c r="AF54" s="404"/>
      <c r="AG54" s="404"/>
      <c r="AH54" s="403"/>
    </row>
    <row r="55" spans="5:34" ht="24.75" customHeight="1">
      <c r="E55" s="57"/>
      <c r="F55" s="26"/>
      <c r="G55" s="406" t="s">
        <v>285</v>
      </c>
      <c r="H55" s="401"/>
      <c r="I55" s="401"/>
      <c r="J55" s="402"/>
      <c r="K55" s="402"/>
      <c r="L55" s="320"/>
      <c r="M55" s="321"/>
      <c r="N55" s="321"/>
      <c r="O55" s="402"/>
      <c r="P55" s="403"/>
      <c r="Q55" s="403"/>
      <c r="R55" s="403"/>
      <c r="S55" s="404"/>
      <c r="T55" s="404"/>
      <c r="U55" s="403"/>
      <c r="V55" s="403"/>
      <c r="W55" s="403"/>
      <c r="X55" s="403"/>
      <c r="Y55" s="404"/>
      <c r="Z55" s="404"/>
      <c r="AA55" s="404"/>
      <c r="AB55" s="403"/>
      <c r="AC55" s="403"/>
      <c r="AD55" s="403"/>
      <c r="AE55" s="404"/>
      <c r="AF55" s="404"/>
      <c r="AG55" s="404"/>
      <c r="AH55" s="403"/>
    </row>
    <row r="56" spans="5:34" s="13" customFormat="1" ht="24.75" customHeight="1" thickBot="1">
      <c r="E56" s="190"/>
      <c r="F56" s="470" t="s">
        <v>9</v>
      </c>
      <c r="G56" s="471"/>
      <c r="H56" s="471"/>
      <c r="I56" s="471"/>
      <c r="J56" s="393">
        <f>J7+J12+J41+J45+J51</f>
        <v>34200000</v>
      </c>
      <c r="K56" s="376">
        <f>K7+K12+K41+K45+K51</f>
        <v>9250000</v>
      </c>
      <c r="L56" s="394">
        <f>L7+L12+L41+L45+L51</f>
        <v>1441250</v>
      </c>
      <c r="M56" s="394">
        <f>M7+M12+M41+M45+M51</f>
        <v>905000</v>
      </c>
      <c r="N56" s="394">
        <f>N7+N12+N41+N45+O51+N51</f>
        <v>6787500</v>
      </c>
      <c r="O56" s="394">
        <f>O7+O12+O41+O45+O51</f>
        <v>30000</v>
      </c>
      <c r="P56" s="375">
        <f>P7+P12+P41+P45+P51</f>
        <v>86250</v>
      </c>
      <c r="Q56" s="376">
        <f>Q7+Q12+Q41+Q45+Q51</f>
        <v>10100000</v>
      </c>
      <c r="R56" s="394">
        <f>R7+R12+R41+R45+R51</f>
        <v>1336000</v>
      </c>
      <c r="S56" s="394">
        <f>S7+S12+S41+S45+S51</f>
        <v>1010000</v>
      </c>
      <c r="T56" s="394">
        <f>T7+T12+T41+T45+U51+T51</f>
        <v>7575000</v>
      </c>
      <c r="U56" s="394">
        <f>U7+U12+U41+U45+U51</f>
        <v>125000</v>
      </c>
      <c r="V56" s="375">
        <f>V7+V12+V41+V45+V51</f>
        <v>54000</v>
      </c>
      <c r="W56" s="376">
        <f>W7+W12+W41+W45+W51</f>
        <v>7750000</v>
      </c>
      <c r="X56" s="394">
        <f>X7+X12+X41+X45+X51</f>
        <v>918750</v>
      </c>
      <c r="Y56" s="394">
        <f>Y7+Y12+Y41+Y45+Y51</f>
        <v>775000</v>
      </c>
      <c r="Z56" s="394">
        <f>Z7+Z12+Z41+Z45+AA51+Z51</f>
        <v>5812500</v>
      </c>
      <c r="AA56" s="394">
        <f>AA7+AA12+AA41+AA45+AA51</f>
        <v>0</v>
      </c>
      <c r="AB56" s="375">
        <f>AB7+AB12+AB41+AB45+AB51</f>
        <v>243750</v>
      </c>
      <c r="AC56" s="376">
        <f>AC7+AC12+AC41+AC45+AC51</f>
        <v>7100000</v>
      </c>
      <c r="AD56" s="394">
        <f>AD7+AD12+AD41+AD45+AD51</f>
        <v>815000</v>
      </c>
      <c r="AE56" s="394">
        <f>AE7+AE12+AE41+AE45+AE51</f>
        <v>710000</v>
      </c>
      <c r="AF56" s="394">
        <f>AF7+AF12+AF41+AF45+AG51+AF51</f>
        <v>5325000</v>
      </c>
      <c r="AG56" s="394">
        <f>AG7+AG12+AG41+AG45+AG51</f>
        <v>175000</v>
      </c>
      <c r="AH56" s="375">
        <f>AH7+AH12+AH41+AH45+AH51</f>
        <v>75000</v>
      </c>
    </row>
    <row r="57" spans="5:34" s="13" customFormat="1" ht="19.5" customHeight="1" thickBot="1" thickTop="1">
      <c r="E57" s="190"/>
      <c r="F57" s="464" t="s">
        <v>10</v>
      </c>
      <c r="G57" s="465"/>
      <c r="H57" s="465"/>
      <c r="I57" s="466"/>
      <c r="J57" s="14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20"/>
      <c r="AC57" s="11"/>
      <c r="AD57" s="11"/>
      <c r="AE57" s="11"/>
      <c r="AF57" s="11"/>
      <c r="AG57" s="11"/>
      <c r="AH57" s="20"/>
    </row>
    <row r="58" spans="5:34" s="13" customFormat="1" ht="19.5" customHeight="1" thickBot="1" thickTop="1">
      <c r="E58" s="190"/>
      <c r="F58" s="449" t="s">
        <v>2</v>
      </c>
      <c r="G58" s="450"/>
      <c r="H58" s="450"/>
      <c r="I58" s="451"/>
      <c r="J58" s="15">
        <f>L56+R56+X56+AD56</f>
        <v>4511000</v>
      </c>
      <c r="K58" s="11"/>
      <c r="L58" s="3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30"/>
      <c r="Z58" s="11"/>
      <c r="AA58" s="11"/>
      <c r="AB58" s="11"/>
      <c r="AC58" s="11"/>
      <c r="AD58" s="11"/>
      <c r="AE58" s="30"/>
      <c r="AF58" s="11"/>
      <c r="AG58" s="11"/>
      <c r="AH58" s="11"/>
    </row>
    <row r="59" spans="5:34" s="13" customFormat="1" ht="19.5" customHeight="1" thickBot="1" thickTop="1">
      <c r="E59" s="28"/>
      <c r="F59" s="449" t="s">
        <v>3</v>
      </c>
      <c r="G59" s="450"/>
      <c r="H59" s="450"/>
      <c r="I59" s="451"/>
      <c r="J59" s="15">
        <f>M56+S56+Y56+AE56</f>
        <v>3400000</v>
      </c>
      <c r="K59" s="11"/>
      <c r="L59" s="3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30"/>
      <c r="Z59" s="11"/>
      <c r="AA59" s="11"/>
      <c r="AB59" s="11"/>
      <c r="AC59" s="11"/>
      <c r="AD59" s="11"/>
      <c r="AE59" s="30"/>
      <c r="AF59" s="11"/>
      <c r="AG59" s="11"/>
      <c r="AH59" s="11"/>
    </row>
    <row r="60" spans="5:34" s="13" customFormat="1" ht="19.5" customHeight="1" thickBot="1" thickTop="1">
      <c r="E60" s="28"/>
      <c r="F60" s="449" t="s">
        <v>5</v>
      </c>
      <c r="G60" s="450"/>
      <c r="H60" s="450"/>
      <c r="I60" s="451"/>
      <c r="J60" s="15">
        <f>N56+T56+Z56+AF56</f>
        <v>25500000</v>
      </c>
      <c r="K60" s="11"/>
      <c r="L60" s="3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30"/>
      <c r="Z60" s="11"/>
      <c r="AA60" s="11"/>
      <c r="AB60" s="11"/>
      <c r="AC60" s="11"/>
      <c r="AD60" s="11"/>
      <c r="AE60" s="30"/>
      <c r="AF60" s="11"/>
      <c r="AG60" s="11"/>
      <c r="AH60" s="11"/>
    </row>
    <row r="61" spans="5:34" s="13" customFormat="1" ht="19.5" customHeight="1" thickBot="1" thickTop="1">
      <c r="E61" s="28"/>
      <c r="F61" s="449" t="s">
        <v>4</v>
      </c>
      <c r="G61" s="450"/>
      <c r="H61" s="450"/>
      <c r="I61" s="451"/>
      <c r="J61" s="15">
        <f>O56+U56+AA56+AG56</f>
        <v>330000</v>
      </c>
      <c r="K61" s="11"/>
      <c r="L61" s="3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30"/>
      <c r="Z61" s="11"/>
      <c r="AA61" s="11"/>
      <c r="AB61" s="11"/>
      <c r="AC61" s="11"/>
      <c r="AD61" s="11"/>
      <c r="AE61" s="30"/>
      <c r="AF61" s="11"/>
      <c r="AG61" s="11"/>
      <c r="AH61" s="11"/>
    </row>
    <row r="62" spans="5:34" s="13" customFormat="1" ht="19.5" customHeight="1" thickBot="1" thickTop="1">
      <c r="E62" s="28"/>
      <c r="F62" s="449" t="s">
        <v>6</v>
      </c>
      <c r="G62" s="450"/>
      <c r="H62" s="450"/>
      <c r="I62" s="451"/>
      <c r="J62" s="15">
        <f>P56+V56+AB56+AH56</f>
        <v>459000</v>
      </c>
      <c r="K62" s="11"/>
      <c r="L62" s="3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30"/>
      <c r="Z62" s="11"/>
      <c r="AA62" s="11"/>
      <c r="AB62" s="11"/>
      <c r="AC62" s="11"/>
      <c r="AD62" s="11"/>
      <c r="AE62" s="30"/>
      <c r="AF62" s="11"/>
      <c r="AG62" s="11"/>
      <c r="AH62" s="11"/>
    </row>
    <row r="63" spans="11:34" ht="19.5" customHeight="1" thickTop="1">
      <c r="K63" s="11"/>
      <c r="L63" s="54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1"/>
      <c r="Y63" s="55"/>
      <c r="Z63" s="19"/>
      <c r="AA63" s="19"/>
      <c r="AB63" s="19"/>
      <c r="AC63" s="19"/>
      <c r="AD63" s="11"/>
      <c r="AE63" s="55"/>
      <c r="AF63" s="19"/>
      <c r="AG63" s="19"/>
      <c r="AH63" s="19"/>
    </row>
    <row r="64" spans="6:34" ht="16.5" customHeight="1">
      <c r="F64" s="11"/>
      <c r="G64" s="31"/>
      <c r="H64" s="11"/>
      <c r="I64" s="11"/>
      <c r="J64" s="11"/>
      <c r="K64" s="11"/>
      <c r="L64" s="30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1"/>
      <c r="Y64" s="55"/>
      <c r="Z64" s="19"/>
      <c r="AA64" s="19"/>
      <c r="AB64" s="19"/>
      <c r="AC64" s="19"/>
      <c r="AD64" s="11"/>
      <c r="AE64" s="55"/>
      <c r="AF64" s="19"/>
      <c r="AG64" s="19"/>
      <c r="AH64" s="19"/>
    </row>
    <row r="65" spans="6:34" ht="16.5" customHeight="1">
      <c r="F65" s="11"/>
      <c r="G65" s="31"/>
      <c r="H65" s="11"/>
      <c r="I65" s="11"/>
      <c r="J65" s="11"/>
      <c r="K65" s="11"/>
      <c r="L65" s="30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1"/>
      <c r="Y65" s="55"/>
      <c r="Z65" s="19"/>
      <c r="AA65" s="19"/>
      <c r="AB65" s="19"/>
      <c r="AC65" s="19"/>
      <c r="AD65" s="11"/>
      <c r="AE65" s="55"/>
      <c r="AF65" s="19"/>
      <c r="AG65" s="19"/>
      <c r="AH65" s="19"/>
    </row>
    <row r="66" spans="6:34" ht="15.75" customHeight="1">
      <c r="F66" s="11"/>
      <c r="G66" s="31"/>
      <c r="H66" s="11"/>
      <c r="I66" s="11"/>
      <c r="J66" s="11"/>
      <c r="K66" s="11"/>
      <c r="L66" s="54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30"/>
      <c r="Z66" s="11"/>
      <c r="AA66" s="11"/>
      <c r="AB66" s="11"/>
      <c r="AC66" s="11"/>
      <c r="AD66" s="11"/>
      <c r="AE66" s="30"/>
      <c r="AF66" s="11"/>
      <c r="AG66" s="11"/>
      <c r="AH66" s="11"/>
    </row>
    <row r="67" spans="6:34" ht="11.25">
      <c r="F67" s="11"/>
      <c r="G67" s="31"/>
      <c r="H67" s="11"/>
      <c r="I67" s="11"/>
      <c r="J67" s="11"/>
      <c r="K67" s="11"/>
      <c r="L67" s="3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6:34" ht="11.25">
      <c r="F68" s="11"/>
      <c r="G68" s="31"/>
      <c r="H68" s="11"/>
      <c r="I68" s="11"/>
      <c r="J68" s="11"/>
      <c r="K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1:34" ht="11.25">
      <c r="K69" s="11"/>
      <c r="L69" s="30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1:34" ht="11.25">
      <c r="K70" s="11"/>
      <c r="L70" s="56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1:34" ht="11.25">
      <c r="K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1:34" ht="11.25">
      <c r="K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1:34" ht="11.25"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1:34" ht="11.25"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7:34" ht="11.25">
      <c r="G75" s="3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7:34" ht="11.25">
      <c r="G76" s="3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7:34" ht="11.25">
      <c r="G77" s="3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7:34" ht="11.25">
      <c r="G78" s="56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1:34" ht="11.25"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1:34" ht="11.25"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1:34" ht="11.25"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1:34" ht="11.25"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162" ht="11.25">
      <c r="E162" s="192"/>
    </row>
    <row r="163" ht="11.25">
      <c r="E163" s="192"/>
    </row>
    <row r="164" ht="11.25">
      <c r="E164" s="192"/>
    </row>
    <row r="165" ht="11.25">
      <c r="E165" s="192"/>
    </row>
    <row r="166" ht="11.25">
      <c r="E166" s="192"/>
    </row>
    <row r="167" ht="11.25">
      <c r="E167" s="192"/>
    </row>
    <row r="168" ht="11.25">
      <c r="E168" s="193"/>
    </row>
    <row r="169" ht="11.25">
      <c r="E169" s="192"/>
    </row>
    <row r="170" ht="11.25">
      <c r="E170" s="192"/>
    </row>
    <row r="171" ht="11.25">
      <c r="E171" s="192"/>
    </row>
    <row r="172" ht="11.25">
      <c r="E172" s="193"/>
    </row>
    <row r="173" ht="11.25">
      <c r="E173" s="192"/>
    </row>
    <row r="174" ht="11.25">
      <c r="E174" s="192"/>
    </row>
    <row r="175" ht="11.25">
      <c r="E175" s="192"/>
    </row>
    <row r="176" ht="11.25">
      <c r="E176" s="192"/>
    </row>
    <row r="177" ht="11.25">
      <c r="E177" s="192"/>
    </row>
    <row r="178" ht="11.25">
      <c r="E178" s="192"/>
    </row>
  </sheetData>
  <mergeCells count="44">
    <mergeCell ref="AC37:AH37"/>
    <mergeCell ref="K38:K39"/>
    <mergeCell ref="L38:P38"/>
    <mergeCell ref="Q38:Q39"/>
    <mergeCell ref="R38:V38"/>
    <mergeCell ref="W38:W39"/>
    <mergeCell ref="X38:AB38"/>
    <mergeCell ref="AC38:AC39"/>
    <mergeCell ref="AD38:AH38"/>
    <mergeCell ref="J37:J39"/>
    <mergeCell ref="K37:P37"/>
    <mergeCell ref="Q37:V37"/>
    <mergeCell ref="W37:AB37"/>
    <mergeCell ref="AC3:AH3"/>
    <mergeCell ref="AC4:AC5"/>
    <mergeCell ref="AD4:AH4"/>
    <mergeCell ref="J3:J5"/>
    <mergeCell ref="K3:P3"/>
    <mergeCell ref="Q3:V3"/>
    <mergeCell ref="W3:AB3"/>
    <mergeCell ref="K4:K5"/>
    <mergeCell ref="L4:P4"/>
    <mergeCell ref="R4:V4"/>
    <mergeCell ref="F3:F5"/>
    <mergeCell ref="G3:G5"/>
    <mergeCell ref="F62:I62"/>
    <mergeCell ref="F56:I56"/>
    <mergeCell ref="F57:I57"/>
    <mergeCell ref="F58:I58"/>
    <mergeCell ref="F59:I59"/>
    <mergeCell ref="F60:I60"/>
    <mergeCell ref="F61:I61"/>
    <mergeCell ref="F7:I7"/>
    <mergeCell ref="F12:I12"/>
    <mergeCell ref="F41:I41"/>
    <mergeCell ref="F45:I45"/>
    <mergeCell ref="F51:I51"/>
    <mergeCell ref="F37:F39"/>
    <mergeCell ref="G37:G39"/>
    <mergeCell ref="H37:I38"/>
    <mergeCell ref="H3:I4"/>
    <mergeCell ref="Q4:Q5"/>
    <mergeCell ref="W4:W5"/>
    <mergeCell ref="X4:AB4"/>
  </mergeCells>
  <printOptions/>
  <pageMargins left="0.5905511811023623" right="0.1968503937007874" top="1.1811023622047245" bottom="0.3937007874015748" header="0.31496062992125984" footer="0.31496062992125984"/>
  <pageSetup fitToHeight="1" fitToWidth="1" horizontalDpi="300" verticalDpi="300" orientation="landscape" paperSize="8" scale="58" r:id="rId1"/>
  <headerFooter alignWithMargins="0">
    <oddFooter>&amp;R136</oddFooter>
  </headerFooter>
  <rowBreaks count="1" manualBreakCount="1">
    <brk id="34" min="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skorupski</cp:lastModifiedBy>
  <cp:lastPrinted>2004-10-18T13:23:08Z</cp:lastPrinted>
  <dcterms:created xsi:type="dcterms:W3CDTF">2004-05-24T01:41:38Z</dcterms:created>
  <dcterms:modified xsi:type="dcterms:W3CDTF">2004-10-18T13:40:46Z</dcterms:modified>
  <cp:category/>
  <cp:version/>
  <cp:contentType/>
  <cp:contentStatus/>
</cp:coreProperties>
</file>