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25" windowHeight="6540" activeTab="0"/>
  </bookViews>
  <sheets>
    <sheet name="Arkusz1" sheetId="1" r:id="rId1"/>
    <sheet name="Arkusz3" sheetId="2" r:id="rId2"/>
    <sheet name="Arkusz2" sheetId="3" r:id="rId3"/>
  </sheets>
  <definedNames>
    <definedName name="_xlnm.Print_Area" localSheetId="0">'Arkusz1'!$A$1:$L$1406</definedName>
  </definedNames>
  <calcPr fullCalcOnLoad="1"/>
</workbook>
</file>

<file path=xl/sharedStrings.xml><?xml version="1.0" encoding="utf-8"?>
<sst xmlns="http://schemas.openxmlformats.org/spreadsheetml/2006/main" count="924" uniqueCount="270">
  <si>
    <t>Załącznik nr 1</t>
  </si>
  <si>
    <t>Nazwa jednostki</t>
  </si>
  <si>
    <t>Dynamika w %</t>
  </si>
  <si>
    <t>Szkoła Podstawowa Boguszyn</t>
  </si>
  <si>
    <t>801.80101.3020</t>
  </si>
  <si>
    <t>wydat.osobowe niezal.do wynagrodzeń</t>
  </si>
  <si>
    <t>Wykonanie</t>
  </si>
  <si>
    <t>Plan</t>
  </si>
  <si>
    <t>801.80101.4010</t>
  </si>
  <si>
    <t>wynagrodz.osobowe pracowników</t>
  </si>
  <si>
    <t>801.80101.4040</t>
  </si>
  <si>
    <t>dodatkowe wynagrodzenie roczne</t>
  </si>
  <si>
    <t>801.80101.4110</t>
  </si>
  <si>
    <t>składki na ubezpieczenie społeczne</t>
  </si>
  <si>
    <t>801.80101.4120</t>
  </si>
  <si>
    <t>801.80101</t>
  </si>
  <si>
    <t>składki na fundusz pracy</t>
  </si>
  <si>
    <t>801.80101.4210</t>
  </si>
  <si>
    <t>zakup materiałów i wyposażenia</t>
  </si>
  <si>
    <t>801.80101.4240</t>
  </si>
  <si>
    <t>zakup pom.dydaktycznych i książek</t>
  </si>
  <si>
    <t>801.80101.4260</t>
  </si>
  <si>
    <t>zakup energii</t>
  </si>
  <si>
    <t>801.80101.4270</t>
  </si>
  <si>
    <t>zakup usług remontowych</t>
  </si>
  <si>
    <t>801.80101.4300</t>
  </si>
  <si>
    <t>zakup usług pozostałych</t>
  </si>
  <si>
    <t>801.80101.4410</t>
  </si>
  <si>
    <t>podróże służbowe krajowe</t>
  </si>
  <si>
    <t>801.80101.4430</t>
  </si>
  <si>
    <t>różne opłaty i składki</t>
  </si>
  <si>
    <t>801.80101.4440</t>
  </si>
  <si>
    <t>odpisy na zakł.fund.świad.socjalnych</t>
  </si>
  <si>
    <t>801.80101.6050</t>
  </si>
  <si>
    <t>wydatki inwestycyjne jednost.budżetow</t>
  </si>
  <si>
    <t>801.80101.6058</t>
  </si>
  <si>
    <t>801.80101.6059</t>
  </si>
  <si>
    <t>801.80101.6060</t>
  </si>
  <si>
    <t>wydatki na zakupy inwest.jednost.budż</t>
  </si>
  <si>
    <t>RAZEM</t>
  </si>
  <si>
    <t>Szkoła Podstawowa Chocicza</t>
  </si>
  <si>
    <t>Szkoła Podstawowa Klęka</t>
  </si>
  <si>
    <t>Szkoła Podstawowa Kolniczki</t>
  </si>
  <si>
    <t>801.80104.3020</t>
  </si>
  <si>
    <t>801.80104.4010</t>
  </si>
  <si>
    <t>801.80104.4040</t>
  </si>
  <si>
    <t>801.80104.4110</t>
  </si>
  <si>
    <t>801.80104.4120</t>
  </si>
  <si>
    <t>801.80104.4210</t>
  </si>
  <si>
    <t>801.80104.4240</t>
  </si>
  <si>
    <t>801.80104.4260</t>
  </si>
  <si>
    <t>801.80104.4270</t>
  </si>
  <si>
    <t>801.80104.4410</t>
  </si>
  <si>
    <t>801.80104.4440</t>
  </si>
  <si>
    <t>801.80104.4300</t>
  </si>
  <si>
    <t>Przedszkole Chocicza</t>
  </si>
  <si>
    <t>801.80104.4220</t>
  </si>
  <si>
    <t>zakup środków żywności</t>
  </si>
  <si>
    <t>801.80104.4430</t>
  </si>
  <si>
    <t>Przedszkole Klęka</t>
  </si>
  <si>
    <t>801.80104</t>
  </si>
  <si>
    <t>Gimnazjum Chocicza</t>
  </si>
  <si>
    <t>801.80110.3020</t>
  </si>
  <si>
    <t>801.80110.4010</t>
  </si>
  <si>
    <t>801.80110.4110</t>
  </si>
  <si>
    <t>801.80110.4040</t>
  </si>
  <si>
    <t>801.80110.4120</t>
  </si>
  <si>
    <t>801.80110.4210</t>
  </si>
  <si>
    <t>801.80110.4240</t>
  </si>
  <si>
    <t>801.80110.4260</t>
  </si>
  <si>
    <t>801.80110.4270</t>
  </si>
  <si>
    <t>801.80110.4300</t>
  </si>
  <si>
    <t>801.80110.4410</t>
  </si>
  <si>
    <t>801.80110.4430</t>
  </si>
  <si>
    <t>801.80110.4440</t>
  </si>
  <si>
    <t>Gimnazjum Nowe Miasto</t>
  </si>
  <si>
    <t>801.80110</t>
  </si>
  <si>
    <t>GZEAS</t>
  </si>
  <si>
    <t>801.80114.4010</t>
  </si>
  <si>
    <t>801.80114.4040</t>
  </si>
  <si>
    <t>801.80114.4110</t>
  </si>
  <si>
    <t>801.80114.4120</t>
  </si>
  <si>
    <t>801.80114.4210</t>
  </si>
  <si>
    <t>801.80114.4260</t>
  </si>
  <si>
    <t>801.80114.4270</t>
  </si>
  <si>
    <t>801.80114.4300</t>
  </si>
  <si>
    <t>801.80114.4410</t>
  </si>
  <si>
    <t>801.80114.4430</t>
  </si>
  <si>
    <t>801.80114.4440</t>
  </si>
  <si>
    <t>Dowożenie uczniów do szkół</t>
  </si>
  <si>
    <t>801.80113.4300</t>
  </si>
  <si>
    <t>801.80146.4300</t>
  </si>
  <si>
    <t>Pozostała działalność</t>
  </si>
  <si>
    <t>801.80195.4440</t>
  </si>
  <si>
    <t>odpisy na zakład.fundusz świad.socjal.</t>
  </si>
  <si>
    <t>Świetlica szkolna SP Boguszyn</t>
  </si>
  <si>
    <t>854.85401.3020</t>
  </si>
  <si>
    <t>854.85401.4010</t>
  </si>
  <si>
    <t>801.80110.6060</t>
  </si>
  <si>
    <t>Klasyfikacja budż.</t>
  </si>
  <si>
    <t>854.85401</t>
  </si>
  <si>
    <t>854.85401.4040</t>
  </si>
  <si>
    <t>854.85401.4110</t>
  </si>
  <si>
    <t>854.85401.4120</t>
  </si>
  <si>
    <t>854.85401.4440</t>
  </si>
  <si>
    <t>Świetlica szkolna SP Chocicza</t>
  </si>
  <si>
    <t>Świetlica szkolna SP Klęka</t>
  </si>
  <si>
    <t>Świetlica szkolna SP Kolniczki</t>
  </si>
  <si>
    <t>Świetlica Gimnazjum  N.Miasto</t>
  </si>
  <si>
    <t>Kolonie i obozy i in. formy wypocz.</t>
  </si>
  <si>
    <t>Świetlica szkolna Boguszyn</t>
  </si>
  <si>
    <t>Świetlica szkolna Chocicza</t>
  </si>
  <si>
    <t>Świetlica szkolna Klęka</t>
  </si>
  <si>
    <t>Świetlica szkolna Kolniczki</t>
  </si>
  <si>
    <t>Świetlica gimnazjum  Nowe Miasto</t>
  </si>
  <si>
    <t>854.85446.4300</t>
  </si>
  <si>
    <t>Zadania w zakresie kult.fiz.i sportu</t>
  </si>
  <si>
    <t>926.92605.4210</t>
  </si>
  <si>
    <t>926.92605.4300</t>
  </si>
  <si>
    <t>926.92605.4410</t>
  </si>
  <si>
    <t xml:space="preserve">  </t>
  </si>
  <si>
    <t>Nazwa paragrafu</t>
  </si>
  <si>
    <t>Nazwa placówki</t>
  </si>
  <si>
    <t>801.80101.0750</t>
  </si>
  <si>
    <t>dochody z najmu</t>
  </si>
  <si>
    <t>801.80101.0830</t>
  </si>
  <si>
    <t>wpływy z usług</t>
  </si>
  <si>
    <t>Gimnazjum w Chociczy</t>
  </si>
  <si>
    <t>Gimnazjum w Nowym Mieście</t>
  </si>
  <si>
    <t>801.80110.0750</t>
  </si>
  <si>
    <t>801.80104.0750</t>
  </si>
  <si>
    <t>801.80104.0830</t>
  </si>
  <si>
    <t>Załącznik nr 2</t>
  </si>
  <si>
    <t>801.80113</t>
  </si>
  <si>
    <t>801.80114</t>
  </si>
  <si>
    <t>801.80146</t>
  </si>
  <si>
    <t>801.80195</t>
  </si>
  <si>
    <t>854.85446</t>
  </si>
  <si>
    <t>926.92605</t>
  </si>
  <si>
    <t>801.80114.6060</t>
  </si>
  <si>
    <t>wydatki na zakupy inwestycyjne</t>
  </si>
  <si>
    <t>801.80114.4280</t>
  </si>
  <si>
    <t>zakup usług zdrowotnych</t>
  </si>
  <si>
    <t>854.85412.4300</t>
  </si>
  <si>
    <t>854.85412</t>
  </si>
  <si>
    <t>801.80101.4170</t>
  </si>
  <si>
    <t>wynagrodzenia bezosobowe</t>
  </si>
  <si>
    <t>801.80101.4118</t>
  </si>
  <si>
    <t>801.80101.4119</t>
  </si>
  <si>
    <t>801.80101.4128</t>
  </si>
  <si>
    <t>801.80101.4129</t>
  </si>
  <si>
    <t>801.80101.4178</t>
  </si>
  <si>
    <t>801.80101.4179</t>
  </si>
  <si>
    <t>801.80101.4218</t>
  </si>
  <si>
    <t>801.80101.4219</t>
  </si>
  <si>
    <t>801.80101.4248</t>
  </si>
  <si>
    <t>801.80101.4249</t>
  </si>
  <si>
    <t>801.80101.4308</t>
  </si>
  <si>
    <t>801.80101.4309</t>
  </si>
  <si>
    <t>854.85401.4210</t>
  </si>
  <si>
    <t>854.85401.4220</t>
  </si>
  <si>
    <t>801.80101.4280</t>
  </si>
  <si>
    <t>801.80103.4280</t>
  </si>
  <si>
    <t>801.80103.3020</t>
  </si>
  <si>
    <t>801.80103.4010</t>
  </si>
  <si>
    <t>801.80103.4040</t>
  </si>
  <si>
    <t>801.80103.4110</t>
  </si>
  <si>
    <t>801.80103.4120</t>
  </si>
  <si>
    <t>801.80103.4210</t>
  </si>
  <si>
    <t>801.80103.4240</t>
  </si>
  <si>
    <t>801.80103.4260</t>
  </si>
  <si>
    <t>801.80103.4270</t>
  </si>
  <si>
    <t>801.80103.4410</t>
  </si>
  <si>
    <t>801.80103.4440</t>
  </si>
  <si>
    <t>Oddz.Przedszk.SP Boguszyn</t>
  </si>
  <si>
    <t>Oddz.Przedszk.SP Chocicza</t>
  </si>
  <si>
    <t>801.80103.4300</t>
  </si>
  <si>
    <t>801.80104.4280</t>
  </si>
  <si>
    <t>Oddz.Przedszk.SP Kolniczki</t>
  </si>
  <si>
    <t>801.80101.4580</t>
  </si>
  <si>
    <t>pozostałe odsetki</t>
  </si>
  <si>
    <t>854.85401.4280</t>
  </si>
  <si>
    <t>801.80103</t>
  </si>
  <si>
    <t>801.80104.6060</t>
  </si>
  <si>
    <t>`</t>
  </si>
  <si>
    <t>801.80195.4300</t>
  </si>
  <si>
    <t>854.85401.0830</t>
  </si>
  <si>
    <t>801.80104.0970</t>
  </si>
  <si>
    <t>wpływy z różnych dochodów</t>
  </si>
  <si>
    <t>Świetlica Gimnazjum N.Miasto</t>
  </si>
  <si>
    <t>801.80101.4350</t>
  </si>
  <si>
    <t>801.80104.6050</t>
  </si>
  <si>
    <t>801.80110.4350</t>
  </si>
  <si>
    <t>730.73007.4210</t>
  </si>
  <si>
    <t>730.73007.4300</t>
  </si>
  <si>
    <t>801.80101.4228</t>
  </si>
  <si>
    <t>801.80101.4229</t>
  </si>
  <si>
    <t>801.80110.4580</t>
  </si>
  <si>
    <t>801.80110.6050</t>
  </si>
  <si>
    <t>801.80104.4350</t>
  </si>
  <si>
    <t>801.80104.4580</t>
  </si>
  <si>
    <t>801.80114.4350</t>
  </si>
  <si>
    <t>zakup usług dostępu do sieci Internet</t>
  </si>
  <si>
    <t>730.73007.2700</t>
  </si>
  <si>
    <t>854.85401.0970</t>
  </si>
  <si>
    <t>Współpr.naukowa i nauk.-techn.</t>
  </si>
  <si>
    <t>Szkoła Podstawowa  Klęka</t>
  </si>
  <si>
    <t>730.73007</t>
  </si>
  <si>
    <t>środki na dofinan.własnych zadań bieżących gmin</t>
  </si>
  <si>
    <t>Współprac.nauk.z zagran.SP Klęka</t>
  </si>
  <si>
    <t>801.80101.0690</t>
  </si>
  <si>
    <t>wpływy z różnych opłat</t>
  </si>
  <si>
    <t>801.80101.0970</t>
  </si>
  <si>
    <t>801.80110.0690</t>
  </si>
  <si>
    <t>801.80101.4420</t>
  </si>
  <si>
    <t>podróże służbowe zagraniczne</t>
  </si>
  <si>
    <t>801.80104.2590</t>
  </si>
  <si>
    <t>dotacja podmiotowa z budżetu</t>
  </si>
  <si>
    <t>OGÓŁEM</t>
  </si>
  <si>
    <t>801.80104.4170</t>
  </si>
  <si>
    <t>801.80110.4170</t>
  </si>
  <si>
    <t>801.80110.4280</t>
  </si>
  <si>
    <t>801.80101.4360</t>
  </si>
  <si>
    <t>801.80101.4370</t>
  </si>
  <si>
    <t>801.80101.4700</t>
  </si>
  <si>
    <t>801.80101.4740</t>
  </si>
  <si>
    <t>801.80101.4750</t>
  </si>
  <si>
    <t>801.80103.4370</t>
  </si>
  <si>
    <t>801.80104.4370</t>
  </si>
  <si>
    <t>801.80104.4740</t>
  </si>
  <si>
    <t>801.80110.4370</t>
  </si>
  <si>
    <t>801.80110.4390</t>
  </si>
  <si>
    <t>801.80110.4740</t>
  </si>
  <si>
    <t>801.80110.4750</t>
  </si>
  <si>
    <t>730.73007.4110</t>
  </si>
  <si>
    <t>730.73007.4120</t>
  </si>
  <si>
    <t>730.73007.4170</t>
  </si>
  <si>
    <t>801.80103.4740</t>
  </si>
  <si>
    <t>801.80114.3020</t>
  </si>
  <si>
    <t>801.80114.4170</t>
  </si>
  <si>
    <t>801.80114.4360</t>
  </si>
  <si>
    <t>801.80114.4370</t>
  </si>
  <si>
    <t>801.80114.4700</t>
  </si>
  <si>
    <t>801.80114.4740</t>
  </si>
  <si>
    <t>801.80114.4750</t>
  </si>
  <si>
    <t>801.80104.0920</t>
  </si>
  <si>
    <t>801.80110.0920</t>
  </si>
  <si>
    <t>801.80101.0920</t>
  </si>
  <si>
    <t>Wykonanie wydatków placówek oświatowych w I półroczu 2007 roku</t>
  </si>
  <si>
    <t>Wykonanie dochodów placówek oświatowych w  I półroczu 2007 r.</t>
  </si>
  <si>
    <t>str.1</t>
  </si>
  <si>
    <t>str.2</t>
  </si>
  <si>
    <t xml:space="preserve">szkolenia pracowników </t>
  </si>
  <si>
    <t>zakup mat.papier.do sprzętu drukarskiego</t>
  </si>
  <si>
    <t>zakup akcesoriów komputerowych, progr.i licencji</t>
  </si>
  <si>
    <t>opłaty z tyt.zakupu usług telekom.telefonii komórk.</t>
  </si>
  <si>
    <t>opłaty z tyt.zakupu usług telekom.telefonii stacjon.</t>
  </si>
  <si>
    <t>zakup usług  obejmujących wyk.ekspertyz,analiz</t>
  </si>
  <si>
    <r>
      <t>RAZEM</t>
    </r>
    <r>
      <rPr>
        <b/>
        <sz val="10"/>
        <rFont val="Arial CE"/>
        <family val="0"/>
      </rPr>
      <t xml:space="preserve"> Dokształ.i dosk. n-li</t>
    </r>
  </si>
  <si>
    <r>
      <t xml:space="preserve">RAZEM </t>
    </r>
    <r>
      <rPr>
        <b/>
        <sz val="10"/>
        <rFont val="Arial CE"/>
        <family val="0"/>
      </rPr>
      <t>Dokształ.i dosk. n-li</t>
    </r>
  </si>
  <si>
    <t>str. 1</t>
  </si>
  <si>
    <t>str.3</t>
  </si>
  <si>
    <t>str.4</t>
  </si>
  <si>
    <t>str.5</t>
  </si>
  <si>
    <t>str.6</t>
  </si>
  <si>
    <t>str.7</t>
  </si>
  <si>
    <t>str.8</t>
  </si>
  <si>
    <t>str.9</t>
  </si>
  <si>
    <t>str.10</t>
  </si>
  <si>
    <t>str.11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</si>
</sst>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0.000000000"/>
    <numFmt numFmtId="172" formatCode="0.00000000"/>
    <numFmt numFmtId="173" formatCode="#,##0.000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0" fillId="0" borderId="3" xfId="0" applyFont="1" applyBorder="1" applyAlignment="1">
      <alignment/>
    </xf>
    <xf numFmtId="4" fontId="1" fillId="0" borderId="7" xfId="0" applyNumberFormat="1" applyFont="1" applyBorder="1" applyAlignment="1">
      <alignment/>
    </xf>
    <xf numFmtId="0" fontId="0" fillId="0" borderId="4" xfId="0" applyFont="1" applyBorder="1" applyAlignment="1">
      <alignment/>
    </xf>
    <xf numFmtId="2" fontId="1" fillId="0" borderId="7" xfId="0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0" fillId="0" borderId="14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3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2" fontId="0" fillId="0" borderId="18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7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4" fontId="0" fillId="0" borderId="25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4" fontId="0" fillId="0" borderId="28" xfId="0" applyNumberFormat="1" applyFont="1" applyBorder="1" applyAlignment="1">
      <alignment/>
    </xf>
    <xf numFmtId="0" fontId="1" fillId="0" borderId="30" xfId="0" applyFont="1" applyBorder="1" applyAlignment="1">
      <alignment/>
    </xf>
    <xf numFmtId="2" fontId="0" fillId="0" borderId="26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0" fillId="0" borderId="12" xfId="0" applyFont="1" applyBorder="1" applyAlignment="1">
      <alignment/>
    </xf>
    <xf numFmtId="4" fontId="1" fillId="0" borderId="6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0" fillId="0" borderId="31" xfId="0" applyFont="1" applyBorder="1" applyAlignment="1">
      <alignment/>
    </xf>
    <xf numFmtId="4" fontId="1" fillId="0" borderId="19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0" fontId="1" fillId="0" borderId="1" xfId="0" applyFont="1" applyBorder="1" applyAlignment="1">
      <alignment/>
    </xf>
    <xf numFmtId="4" fontId="0" fillId="0" borderId="9" xfId="0" applyNumberFormat="1" applyFont="1" applyBorder="1" applyAlignment="1">
      <alignment/>
    </xf>
    <xf numFmtId="0" fontId="1" fillId="0" borderId="32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0" fillId="0" borderId="33" xfId="0" applyFont="1" applyBorder="1" applyAlignment="1">
      <alignment/>
    </xf>
    <xf numFmtId="4" fontId="0" fillId="0" borderId="33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7" xfId="0" applyFont="1" applyBorder="1" applyAlignment="1">
      <alignment/>
    </xf>
    <xf numFmtId="0" fontId="0" fillId="0" borderId="35" xfId="0" applyFont="1" applyBorder="1" applyAlignment="1">
      <alignment/>
    </xf>
    <xf numFmtId="4" fontId="1" fillId="0" borderId="35" xfId="0" applyNumberFormat="1" applyFont="1" applyBorder="1" applyAlignment="1">
      <alignment/>
    </xf>
    <xf numFmtId="0" fontId="1" fillId="0" borderId="30" xfId="0" applyFont="1" applyFill="1" applyBorder="1" applyAlignment="1">
      <alignment/>
    </xf>
    <xf numFmtId="4" fontId="1" fillId="0" borderId="25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1" fillId="0" borderId="36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406"/>
  <sheetViews>
    <sheetView tabSelected="1" workbookViewId="0" topLeftCell="A143">
      <selection activeCell="G149" sqref="G149"/>
    </sheetView>
  </sheetViews>
  <sheetFormatPr defaultColWidth="9.00390625" defaultRowHeight="12.75"/>
  <cols>
    <col min="1" max="1" width="32.875" style="0" customWidth="1"/>
    <col min="2" max="2" width="17.375" style="0" customWidth="1"/>
    <col min="3" max="3" width="42.625" style="0" customWidth="1"/>
    <col min="4" max="4" width="14.25390625" style="0" customWidth="1"/>
    <col min="5" max="5" width="11.75390625" style="0" customWidth="1"/>
    <col min="6" max="6" width="14.125" style="0" bestFit="1" customWidth="1"/>
  </cols>
  <sheetData>
    <row r="1" spans="1:9" ht="12.75">
      <c r="A1" s="6"/>
      <c r="B1" s="6" t="s">
        <v>248</v>
      </c>
      <c r="C1" s="6"/>
      <c r="D1" s="12"/>
      <c r="E1" s="7"/>
      <c r="F1" s="12" t="s">
        <v>0</v>
      </c>
      <c r="G1" s="7"/>
      <c r="H1" s="7"/>
      <c r="I1" s="7"/>
    </row>
    <row r="2" spans="1:9" ht="13.5" thickBot="1">
      <c r="A2" s="7"/>
      <c r="B2" s="6"/>
      <c r="C2" s="6"/>
      <c r="D2" s="12"/>
      <c r="E2" s="7"/>
      <c r="F2" s="7"/>
      <c r="G2" s="7"/>
      <c r="H2" s="7"/>
      <c r="I2" s="7"/>
    </row>
    <row r="3" spans="1:9" ht="13.5" thickBot="1">
      <c r="A3" s="79" t="s">
        <v>1</v>
      </c>
      <c r="B3" s="14" t="s">
        <v>99</v>
      </c>
      <c r="C3" s="15" t="s">
        <v>121</v>
      </c>
      <c r="D3" s="16" t="s">
        <v>7</v>
      </c>
      <c r="E3" s="15" t="s">
        <v>6</v>
      </c>
      <c r="F3" s="44" t="s">
        <v>2</v>
      </c>
      <c r="G3" s="7"/>
      <c r="H3" s="7"/>
      <c r="I3" s="7"/>
    </row>
    <row r="4" spans="1:9" ht="12.75">
      <c r="A4" s="32" t="s">
        <v>205</v>
      </c>
      <c r="B4" s="23" t="s">
        <v>234</v>
      </c>
      <c r="C4" s="23" t="s">
        <v>13</v>
      </c>
      <c r="D4" s="17">
        <v>200</v>
      </c>
      <c r="E4" s="23">
        <v>199.76</v>
      </c>
      <c r="F4" s="80">
        <f>(E4*100)/D4</f>
        <v>99.88</v>
      </c>
      <c r="G4" s="7"/>
      <c r="H4" s="7"/>
      <c r="I4" s="7"/>
    </row>
    <row r="5" spans="1:9" ht="12.75">
      <c r="A5" s="27" t="s">
        <v>206</v>
      </c>
      <c r="B5" s="25" t="s">
        <v>235</v>
      </c>
      <c r="C5" s="25" t="s">
        <v>16</v>
      </c>
      <c r="D5" s="26">
        <v>30</v>
      </c>
      <c r="E5" s="25">
        <v>28.22</v>
      </c>
      <c r="F5" s="78">
        <f>(E5*100)/D5</f>
        <v>94.06666666666666</v>
      </c>
      <c r="G5" s="7"/>
      <c r="H5" s="7"/>
      <c r="I5" s="7"/>
    </row>
    <row r="6" spans="1:9" ht="12.75">
      <c r="A6" s="32"/>
      <c r="B6" s="23" t="s">
        <v>193</v>
      </c>
      <c r="C6" s="23" t="s">
        <v>18</v>
      </c>
      <c r="D6" s="26">
        <v>0</v>
      </c>
      <c r="E6" s="26">
        <v>0</v>
      </c>
      <c r="F6" s="78">
        <v>0</v>
      </c>
      <c r="G6" s="8"/>
      <c r="H6" s="7"/>
      <c r="I6" s="7"/>
    </row>
    <row r="7" spans="1:9" ht="12.75">
      <c r="A7" s="13"/>
      <c r="B7" s="38" t="s">
        <v>236</v>
      </c>
      <c r="C7" s="25" t="s">
        <v>146</v>
      </c>
      <c r="D7" s="39">
        <v>1152</v>
      </c>
      <c r="E7" s="39">
        <v>1152</v>
      </c>
      <c r="F7" s="45">
        <f>(E7*100)/D7</f>
        <v>100</v>
      </c>
      <c r="G7" s="8"/>
      <c r="H7" s="7"/>
      <c r="I7" s="7"/>
    </row>
    <row r="8" spans="1:9" ht="13.5" thickBot="1">
      <c r="A8" s="33"/>
      <c r="B8" s="24" t="s">
        <v>194</v>
      </c>
      <c r="C8" s="24" t="s">
        <v>26</v>
      </c>
      <c r="D8" s="18">
        <v>4743</v>
      </c>
      <c r="E8" s="18">
        <v>4125</v>
      </c>
      <c r="F8" s="34">
        <f>(E8*100)/D8</f>
        <v>86.97027197975964</v>
      </c>
      <c r="G8" s="8"/>
      <c r="H8" s="7"/>
      <c r="I8" s="7"/>
    </row>
    <row r="9" spans="1:9" ht="13.5" thickBot="1">
      <c r="A9" s="19" t="s">
        <v>39</v>
      </c>
      <c r="B9" s="15" t="s">
        <v>207</v>
      </c>
      <c r="C9" s="15"/>
      <c r="D9" s="16">
        <f>SUM(D4:D8)</f>
        <v>6125</v>
      </c>
      <c r="E9" s="16">
        <f>SUM(E4:E8)</f>
        <v>5504.98</v>
      </c>
      <c r="F9" s="20">
        <f>(E9*100)/D9</f>
        <v>89.87722448979592</v>
      </c>
      <c r="G9" s="7"/>
      <c r="H9" s="7"/>
      <c r="I9" s="7"/>
    </row>
    <row r="10" spans="1:9" ht="12.75">
      <c r="A10" s="32" t="s">
        <v>3</v>
      </c>
      <c r="B10" s="23" t="s">
        <v>4</v>
      </c>
      <c r="C10" s="23" t="s">
        <v>5</v>
      </c>
      <c r="D10" s="17">
        <v>25483</v>
      </c>
      <c r="E10" s="17">
        <v>11638.4</v>
      </c>
      <c r="F10" s="35">
        <f>(E10*100)/D10</f>
        <v>45.671231801593215</v>
      </c>
      <c r="G10" s="7"/>
      <c r="H10" s="7"/>
      <c r="I10" s="7"/>
    </row>
    <row r="11" spans="1:9" ht="12.75">
      <c r="A11" s="28"/>
      <c r="B11" s="25" t="s">
        <v>8</v>
      </c>
      <c r="C11" s="25" t="s">
        <v>9</v>
      </c>
      <c r="D11" s="26">
        <v>412438</v>
      </c>
      <c r="E11" s="26">
        <v>190115.35</v>
      </c>
      <c r="F11" s="29">
        <f aca="true" t="shared" si="0" ref="F11:F41">(E11*100)/D11</f>
        <v>46.09549799000092</v>
      </c>
      <c r="G11" s="7"/>
      <c r="H11" s="7"/>
      <c r="I11" s="7"/>
    </row>
    <row r="12" spans="1:9" ht="12.75">
      <c r="A12" s="28"/>
      <c r="B12" s="25" t="s">
        <v>10</v>
      </c>
      <c r="C12" s="25" t="s">
        <v>11</v>
      </c>
      <c r="D12" s="26">
        <v>30801</v>
      </c>
      <c r="E12" s="26">
        <v>30800.63</v>
      </c>
      <c r="F12" s="29">
        <f t="shared" si="0"/>
        <v>99.99879874030064</v>
      </c>
      <c r="G12" s="7"/>
      <c r="H12" s="7"/>
      <c r="I12" s="7"/>
    </row>
    <row r="13" spans="1:9" ht="12.75">
      <c r="A13" s="28"/>
      <c r="B13" s="25" t="s">
        <v>12</v>
      </c>
      <c r="C13" s="25" t="s">
        <v>13</v>
      </c>
      <c r="D13" s="26">
        <v>77694</v>
      </c>
      <c r="E13" s="26">
        <v>39073.14</v>
      </c>
      <c r="F13" s="29">
        <f t="shared" si="0"/>
        <v>50.29106494710016</v>
      </c>
      <c r="G13" s="7"/>
      <c r="H13" s="7"/>
      <c r="I13" s="7"/>
    </row>
    <row r="14" spans="1:9" ht="12.75">
      <c r="A14" s="28"/>
      <c r="B14" s="25" t="s">
        <v>14</v>
      </c>
      <c r="C14" s="25" t="s">
        <v>16</v>
      </c>
      <c r="D14" s="26">
        <v>10990</v>
      </c>
      <c r="E14" s="26">
        <v>5476.35</v>
      </c>
      <c r="F14" s="29">
        <f t="shared" si="0"/>
        <v>49.830300272975435</v>
      </c>
      <c r="G14" s="7"/>
      <c r="H14" s="7"/>
      <c r="I14" s="7"/>
    </row>
    <row r="15" spans="1:9" ht="12.75">
      <c r="A15" s="28"/>
      <c r="B15" s="25" t="s">
        <v>145</v>
      </c>
      <c r="C15" s="25" t="s">
        <v>146</v>
      </c>
      <c r="D15" s="26">
        <v>0</v>
      </c>
      <c r="E15" s="26">
        <v>0</v>
      </c>
      <c r="F15" s="29">
        <v>0</v>
      </c>
      <c r="G15" s="7"/>
      <c r="H15" s="7"/>
      <c r="I15" s="7"/>
    </row>
    <row r="16" spans="1:9" ht="12.75">
      <c r="A16" s="28"/>
      <c r="B16" s="25" t="s">
        <v>17</v>
      </c>
      <c r="C16" s="25" t="s">
        <v>18</v>
      </c>
      <c r="D16" s="26">
        <v>6046</v>
      </c>
      <c r="E16" s="26">
        <v>3694.71</v>
      </c>
      <c r="F16" s="29">
        <f t="shared" si="0"/>
        <v>61.10999007608336</v>
      </c>
      <c r="G16" s="7"/>
      <c r="H16" s="7"/>
      <c r="I16" s="7"/>
    </row>
    <row r="17" spans="1:9" ht="12.75">
      <c r="A17" s="28"/>
      <c r="B17" s="25" t="s">
        <v>19</v>
      </c>
      <c r="C17" s="25" t="s">
        <v>20</v>
      </c>
      <c r="D17" s="26">
        <v>1039</v>
      </c>
      <c r="E17" s="26">
        <v>0</v>
      </c>
      <c r="F17" s="29">
        <f t="shared" si="0"/>
        <v>0</v>
      </c>
      <c r="G17" s="7"/>
      <c r="H17" s="7"/>
      <c r="I17" s="7"/>
    </row>
    <row r="18" spans="1:9" ht="12.75">
      <c r="A18" s="28"/>
      <c r="B18" s="25" t="s">
        <v>21</v>
      </c>
      <c r="C18" s="25" t="s">
        <v>22</v>
      </c>
      <c r="D18" s="26">
        <v>19770</v>
      </c>
      <c r="E18" s="26">
        <v>14324.2</v>
      </c>
      <c r="F18" s="29">
        <f t="shared" si="0"/>
        <v>72.45422357106727</v>
      </c>
      <c r="G18" s="7"/>
      <c r="H18" s="7"/>
      <c r="I18" s="7"/>
    </row>
    <row r="19" spans="1:9" ht="12.75">
      <c r="A19" s="28"/>
      <c r="B19" s="25" t="s">
        <v>23</v>
      </c>
      <c r="C19" s="25" t="s">
        <v>24</v>
      </c>
      <c r="D19" s="26">
        <v>1288</v>
      </c>
      <c r="E19" s="26">
        <v>394</v>
      </c>
      <c r="F19" s="29">
        <f t="shared" si="0"/>
        <v>30.59006211180124</v>
      </c>
      <c r="G19" s="7"/>
      <c r="H19" s="7"/>
      <c r="I19" s="7"/>
    </row>
    <row r="20" spans="1:9" ht="12.75">
      <c r="A20" s="28"/>
      <c r="B20" s="25" t="s">
        <v>161</v>
      </c>
      <c r="C20" s="25" t="s">
        <v>142</v>
      </c>
      <c r="D20" s="26">
        <v>1600</v>
      </c>
      <c r="E20" s="26">
        <v>0</v>
      </c>
      <c r="F20" s="29">
        <f t="shared" si="0"/>
        <v>0</v>
      </c>
      <c r="G20" s="7"/>
      <c r="H20" s="7"/>
      <c r="I20" s="7"/>
    </row>
    <row r="21" spans="1:9" ht="12.75">
      <c r="A21" s="28"/>
      <c r="B21" s="25" t="s">
        <v>25</v>
      </c>
      <c r="C21" s="25" t="s">
        <v>26</v>
      </c>
      <c r="D21" s="26">
        <v>8000</v>
      </c>
      <c r="E21" s="26">
        <v>6446.55</v>
      </c>
      <c r="F21" s="29">
        <f t="shared" si="0"/>
        <v>80.581875</v>
      </c>
      <c r="G21" s="7"/>
      <c r="H21" s="7"/>
      <c r="I21" s="7"/>
    </row>
    <row r="22" spans="1:9" ht="12.75">
      <c r="A22" s="28"/>
      <c r="B22" s="25" t="s">
        <v>190</v>
      </c>
      <c r="C22" s="25" t="s">
        <v>202</v>
      </c>
      <c r="D22" s="26">
        <v>1200</v>
      </c>
      <c r="E22" s="26">
        <v>354</v>
      </c>
      <c r="F22" s="29">
        <f t="shared" si="0"/>
        <v>29.5</v>
      </c>
      <c r="G22" s="7"/>
      <c r="H22" s="7"/>
      <c r="I22" s="7"/>
    </row>
    <row r="23" spans="1:9" ht="12.75">
      <c r="A23" s="28"/>
      <c r="B23" s="25" t="s">
        <v>222</v>
      </c>
      <c r="C23" s="25" t="s">
        <v>255</v>
      </c>
      <c r="D23" s="26">
        <v>270</v>
      </c>
      <c r="E23" s="26">
        <v>45.02</v>
      </c>
      <c r="F23" s="29">
        <f t="shared" si="0"/>
        <v>16.674074074074074</v>
      </c>
      <c r="G23" s="7"/>
      <c r="H23" s="7"/>
      <c r="I23" s="7"/>
    </row>
    <row r="24" spans="1:9" ht="12.75">
      <c r="A24" s="28"/>
      <c r="B24" s="25" t="s">
        <v>223</v>
      </c>
      <c r="C24" s="25" t="s">
        <v>256</v>
      </c>
      <c r="D24" s="26">
        <v>2409</v>
      </c>
      <c r="E24" s="26">
        <v>879.76</v>
      </c>
      <c r="F24" s="29">
        <f t="shared" si="0"/>
        <v>36.519717725197175</v>
      </c>
      <c r="G24" s="7"/>
      <c r="H24" s="7"/>
      <c r="I24" s="7"/>
    </row>
    <row r="25" spans="1:9" ht="12.75">
      <c r="A25" s="28"/>
      <c r="B25" s="25" t="s">
        <v>27</v>
      </c>
      <c r="C25" s="25" t="s">
        <v>28</v>
      </c>
      <c r="D25" s="26">
        <v>1662</v>
      </c>
      <c r="E25" s="26">
        <v>522.34</v>
      </c>
      <c r="F25" s="29">
        <f t="shared" si="0"/>
        <v>31.428399518652228</v>
      </c>
      <c r="G25" s="7"/>
      <c r="H25" s="7"/>
      <c r="I25" s="7"/>
    </row>
    <row r="26" spans="1:9" ht="12.75">
      <c r="A26" s="28"/>
      <c r="B26" s="25" t="s">
        <v>29</v>
      </c>
      <c r="C26" s="25" t="s">
        <v>30</v>
      </c>
      <c r="D26" s="26">
        <v>2062</v>
      </c>
      <c r="E26" s="26">
        <v>920</v>
      </c>
      <c r="F26" s="29">
        <f t="shared" si="0"/>
        <v>44.6168768186227</v>
      </c>
      <c r="G26" s="7"/>
      <c r="H26" s="7"/>
      <c r="I26" s="7"/>
    </row>
    <row r="27" spans="1:9" ht="12.75">
      <c r="A27" s="28"/>
      <c r="B27" s="25" t="s">
        <v>31</v>
      </c>
      <c r="C27" s="25" t="s">
        <v>32</v>
      </c>
      <c r="D27" s="26">
        <v>25850</v>
      </c>
      <c r="E27" s="26">
        <v>25850</v>
      </c>
      <c r="F27" s="29">
        <f t="shared" si="0"/>
        <v>100</v>
      </c>
      <c r="G27" s="7"/>
      <c r="H27" s="7"/>
      <c r="I27" s="7"/>
    </row>
    <row r="28" spans="1:9" ht="12.75">
      <c r="A28" s="28"/>
      <c r="B28" s="25" t="s">
        <v>224</v>
      </c>
      <c r="C28" s="25" t="s">
        <v>252</v>
      </c>
      <c r="D28" s="26">
        <v>150</v>
      </c>
      <c r="E28" s="26">
        <v>130</v>
      </c>
      <c r="F28" s="29">
        <f t="shared" si="0"/>
        <v>86.66666666666667</v>
      </c>
      <c r="G28" s="7"/>
      <c r="H28" s="7"/>
      <c r="I28" s="7"/>
    </row>
    <row r="29" spans="1:9" ht="12.75">
      <c r="A29" s="28"/>
      <c r="B29" s="25" t="s">
        <v>225</v>
      </c>
      <c r="C29" s="25" t="s">
        <v>253</v>
      </c>
      <c r="D29" s="26">
        <v>1100</v>
      </c>
      <c r="E29" s="26">
        <v>16.52</v>
      </c>
      <c r="F29" s="29">
        <f t="shared" si="0"/>
        <v>1.5018181818181817</v>
      </c>
      <c r="G29" s="7"/>
      <c r="H29" s="7"/>
      <c r="I29" s="7"/>
    </row>
    <row r="30" spans="1:9" ht="12.75">
      <c r="A30" s="28"/>
      <c r="B30" s="25" t="s">
        <v>226</v>
      </c>
      <c r="C30" s="25" t="s">
        <v>254</v>
      </c>
      <c r="D30" s="26">
        <v>1500</v>
      </c>
      <c r="E30" s="26">
        <v>1386.01</v>
      </c>
      <c r="F30" s="29">
        <f t="shared" si="0"/>
        <v>92.40066666666667</v>
      </c>
      <c r="G30" s="7"/>
      <c r="H30" s="7"/>
      <c r="I30" s="7"/>
    </row>
    <row r="31" spans="1:9" ht="12.75">
      <c r="A31" s="28"/>
      <c r="B31" s="25" t="s">
        <v>33</v>
      </c>
      <c r="C31" s="25" t="s">
        <v>34</v>
      </c>
      <c r="D31" s="26">
        <v>0</v>
      </c>
      <c r="E31" s="26">
        <v>0</v>
      </c>
      <c r="F31" s="29">
        <v>0</v>
      </c>
      <c r="G31" s="7"/>
      <c r="H31" s="7"/>
      <c r="I31" s="7"/>
    </row>
    <row r="32" spans="1:9" ht="12.75">
      <c r="A32" s="28"/>
      <c r="B32" s="25" t="s">
        <v>35</v>
      </c>
      <c r="C32" s="25" t="s">
        <v>34</v>
      </c>
      <c r="D32" s="26">
        <v>0</v>
      </c>
      <c r="E32" s="26">
        <v>0</v>
      </c>
      <c r="F32" s="29">
        <v>0</v>
      </c>
      <c r="G32" s="7"/>
      <c r="H32" s="7"/>
      <c r="I32" s="7"/>
    </row>
    <row r="33" spans="1:9" ht="12.75">
      <c r="A33" s="28"/>
      <c r="B33" s="25" t="s">
        <v>36</v>
      </c>
      <c r="C33" s="25" t="s">
        <v>34</v>
      </c>
      <c r="D33" s="26">
        <v>0</v>
      </c>
      <c r="E33" s="26">
        <v>0</v>
      </c>
      <c r="F33" s="29">
        <v>0</v>
      </c>
      <c r="G33" s="7"/>
      <c r="H33" s="7"/>
      <c r="I33" s="7"/>
    </row>
    <row r="34" spans="1:9" ht="13.5" thickBot="1">
      <c r="A34" s="36"/>
      <c r="B34" s="24" t="s">
        <v>37</v>
      </c>
      <c r="C34" s="24" t="s">
        <v>38</v>
      </c>
      <c r="D34" s="18">
        <v>0</v>
      </c>
      <c r="E34" s="18">
        <v>0</v>
      </c>
      <c r="F34" s="37">
        <v>0</v>
      </c>
      <c r="G34" s="7"/>
      <c r="H34" s="7"/>
      <c r="I34" s="7"/>
    </row>
    <row r="35" spans="1:9" ht="12.75">
      <c r="A35" s="73" t="s">
        <v>39</v>
      </c>
      <c r="B35" s="60"/>
      <c r="C35" s="54"/>
      <c r="D35" s="75">
        <f>SUM(D10:D34)</f>
        <v>631352</v>
      </c>
      <c r="E35" s="75">
        <f>SUM(E10:E34)</f>
        <v>332066.9800000001</v>
      </c>
      <c r="F35" s="76">
        <f t="shared" si="0"/>
        <v>52.59617139091982</v>
      </c>
      <c r="G35" s="7"/>
      <c r="H35" s="7"/>
      <c r="I35" s="7"/>
    </row>
    <row r="36" spans="1:9" ht="12.75">
      <c r="A36" s="91"/>
      <c r="B36" s="91"/>
      <c r="C36" s="91"/>
      <c r="D36" s="92"/>
      <c r="E36" s="92"/>
      <c r="F36" s="87" t="s">
        <v>260</v>
      </c>
      <c r="G36" s="7"/>
      <c r="H36" s="7"/>
      <c r="I36" s="7"/>
    </row>
    <row r="37" spans="1:9" ht="13.5" thickBot="1">
      <c r="A37" s="88" t="s">
        <v>1</v>
      </c>
      <c r="B37" s="89" t="s">
        <v>99</v>
      </c>
      <c r="C37" s="82" t="s">
        <v>121</v>
      </c>
      <c r="D37" s="71" t="s">
        <v>7</v>
      </c>
      <c r="E37" s="82" t="s">
        <v>6</v>
      </c>
      <c r="F37" s="90" t="s">
        <v>2</v>
      </c>
      <c r="G37" s="7"/>
      <c r="H37" s="7"/>
      <c r="I37" s="7"/>
    </row>
    <row r="38" spans="1:9" ht="12.75">
      <c r="A38" s="27" t="s">
        <v>40</v>
      </c>
      <c r="B38" s="25" t="s">
        <v>4</v>
      </c>
      <c r="C38" s="25" t="s">
        <v>5</v>
      </c>
      <c r="D38" s="26">
        <v>34773</v>
      </c>
      <c r="E38" s="26">
        <v>16318.79</v>
      </c>
      <c r="F38" s="29">
        <f t="shared" si="0"/>
        <v>46.929485520375</v>
      </c>
      <c r="G38" s="7"/>
      <c r="H38" s="7"/>
      <c r="I38" s="7"/>
    </row>
    <row r="39" spans="1:9" ht="12.75">
      <c r="A39" s="28"/>
      <c r="B39" s="25" t="s">
        <v>8</v>
      </c>
      <c r="C39" s="25" t="s">
        <v>9</v>
      </c>
      <c r="D39" s="26">
        <v>529782</v>
      </c>
      <c r="E39" s="26">
        <v>240455.28</v>
      </c>
      <c r="F39" s="29">
        <f t="shared" si="0"/>
        <v>45.38758961233111</v>
      </c>
      <c r="G39" s="7"/>
      <c r="H39" s="7"/>
      <c r="I39" s="7"/>
    </row>
    <row r="40" spans="1:9" ht="12.75">
      <c r="A40" s="28"/>
      <c r="B40" s="25" t="s">
        <v>10</v>
      </c>
      <c r="C40" s="25" t="s">
        <v>11</v>
      </c>
      <c r="D40" s="26">
        <v>39993</v>
      </c>
      <c r="E40" s="26">
        <v>39992.59</v>
      </c>
      <c r="F40" s="29">
        <f t="shared" si="0"/>
        <v>99.99897482059359</v>
      </c>
      <c r="G40" s="7"/>
      <c r="H40" s="7"/>
      <c r="I40" s="7"/>
    </row>
    <row r="41" spans="1:9" ht="12.75">
      <c r="A41" s="28"/>
      <c r="B41" s="25" t="s">
        <v>12</v>
      </c>
      <c r="C41" s="25" t="s">
        <v>13</v>
      </c>
      <c r="D41" s="26">
        <v>99659</v>
      </c>
      <c r="E41" s="26">
        <v>50358.54</v>
      </c>
      <c r="F41" s="29">
        <f t="shared" si="0"/>
        <v>50.5308501991792</v>
      </c>
      <c r="G41" s="7"/>
      <c r="H41" s="7"/>
      <c r="I41" s="7"/>
    </row>
    <row r="42" spans="1:9" ht="13.5" thickBot="1">
      <c r="A42" s="30"/>
      <c r="B42" s="31" t="s">
        <v>14</v>
      </c>
      <c r="C42" s="31" t="s">
        <v>16</v>
      </c>
      <c r="D42" s="41">
        <v>14117</v>
      </c>
      <c r="E42" s="41">
        <v>6984.56</v>
      </c>
      <c r="F42" s="42">
        <f aca="true" t="shared" si="1" ref="F42:F99">(E42*100)/D42</f>
        <v>49.47623432740667</v>
      </c>
      <c r="G42" s="7"/>
      <c r="H42" s="7"/>
      <c r="I42" s="7"/>
    </row>
    <row r="43" spans="1:9" ht="12.75">
      <c r="A43" s="67"/>
      <c r="B43" s="23" t="s">
        <v>145</v>
      </c>
      <c r="C43" s="23" t="s">
        <v>146</v>
      </c>
      <c r="D43" s="17">
        <v>2100</v>
      </c>
      <c r="E43" s="17">
        <v>2083.2</v>
      </c>
      <c r="F43" s="35">
        <f t="shared" si="1"/>
        <v>99.19999999999999</v>
      </c>
      <c r="G43" s="7"/>
      <c r="H43" s="7"/>
      <c r="I43" s="7"/>
    </row>
    <row r="44" spans="1:9" ht="12.75">
      <c r="A44" s="28"/>
      <c r="B44" s="25" t="s">
        <v>17</v>
      </c>
      <c r="C44" s="25" t="s">
        <v>18</v>
      </c>
      <c r="D44" s="26">
        <v>6900</v>
      </c>
      <c r="E44" s="26">
        <v>3800.51</v>
      </c>
      <c r="F44" s="29">
        <f t="shared" si="1"/>
        <v>55.079855072463765</v>
      </c>
      <c r="G44" s="7"/>
      <c r="H44" s="7"/>
      <c r="I44" s="7"/>
    </row>
    <row r="45" spans="1:9" ht="12.75">
      <c r="A45" s="28"/>
      <c r="B45" s="25" t="s">
        <v>19</v>
      </c>
      <c r="C45" s="25" t="s">
        <v>20</v>
      </c>
      <c r="D45" s="26">
        <v>1380</v>
      </c>
      <c r="E45" s="26">
        <v>176.76</v>
      </c>
      <c r="F45" s="29">
        <f t="shared" si="1"/>
        <v>12.808695652173913</v>
      </c>
      <c r="G45" s="7"/>
      <c r="H45" s="7"/>
      <c r="I45" s="7"/>
    </row>
    <row r="46" spans="1:9" ht="12.75">
      <c r="A46" s="28"/>
      <c r="B46" s="25" t="s">
        <v>21</v>
      </c>
      <c r="C46" s="25" t="s">
        <v>22</v>
      </c>
      <c r="D46" s="26">
        <v>41460</v>
      </c>
      <c r="E46" s="26">
        <v>15246.21</v>
      </c>
      <c r="F46" s="29">
        <f t="shared" si="1"/>
        <v>36.7732995658466</v>
      </c>
      <c r="G46" s="7"/>
      <c r="H46" s="7"/>
      <c r="I46" s="7"/>
    </row>
    <row r="47" spans="1:9" ht="12.75">
      <c r="A47" s="28"/>
      <c r="B47" s="25" t="s">
        <v>23</v>
      </c>
      <c r="C47" s="25" t="s">
        <v>24</v>
      </c>
      <c r="D47" s="26">
        <v>3100</v>
      </c>
      <c r="E47" s="26">
        <v>2024.85</v>
      </c>
      <c r="F47" s="29">
        <f t="shared" si="1"/>
        <v>65.31774193548387</v>
      </c>
      <c r="G47" s="7"/>
      <c r="H47" s="7"/>
      <c r="I47" s="7"/>
    </row>
    <row r="48" spans="1:9" ht="12.75">
      <c r="A48" s="28"/>
      <c r="B48" s="25" t="s">
        <v>161</v>
      </c>
      <c r="C48" s="25" t="s">
        <v>142</v>
      </c>
      <c r="D48" s="26">
        <v>100</v>
      </c>
      <c r="E48" s="26">
        <v>0</v>
      </c>
      <c r="F48" s="29">
        <f t="shared" si="1"/>
        <v>0</v>
      </c>
      <c r="G48" s="7"/>
      <c r="H48" s="7"/>
      <c r="I48" s="7"/>
    </row>
    <row r="49" spans="1:9" ht="12.75">
      <c r="A49" s="28"/>
      <c r="B49" s="25" t="s">
        <v>25</v>
      </c>
      <c r="C49" s="25" t="s">
        <v>26</v>
      </c>
      <c r="D49" s="26">
        <v>8494</v>
      </c>
      <c r="E49" s="26">
        <v>5570.33</v>
      </c>
      <c r="F49" s="29">
        <f t="shared" si="1"/>
        <v>65.57958558982811</v>
      </c>
      <c r="G49" s="7"/>
      <c r="H49" s="7"/>
      <c r="I49" s="7"/>
    </row>
    <row r="50" spans="1:9" ht="12.75">
      <c r="A50" s="28"/>
      <c r="B50" s="25" t="s">
        <v>190</v>
      </c>
      <c r="C50" s="25" t="s">
        <v>202</v>
      </c>
      <c r="D50" s="26">
        <v>750</v>
      </c>
      <c r="E50" s="26">
        <v>399.24</v>
      </c>
      <c r="F50" s="29">
        <f>(E50*100)/D50</f>
        <v>53.232</v>
      </c>
      <c r="G50" s="7"/>
      <c r="H50" s="7"/>
      <c r="I50" s="7"/>
    </row>
    <row r="51" spans="1:9" ht="12.75">
      <c r="A51" s="28"/>
      <c r="B51" s="25" t="s">
        <v>222</v>
      </c>
      <c r="C51" s="25" t="s">
        <v>255</v>
      </c>
      <c r="D51" s="26">
        <v>270</v>
      </c>
      <c r="E51" s="26">
        <v>45.07</v>
      </c>
      <c r="F51" s="29">
        <f>(E51*100)/D51</f>
        <v>16.692592592592593</v>
      </c>
      <c r="G51" s="7"/>
      <c r="H51" s="7"/>
      <c r="I51" s="7"/>
    </row>
    <row r="52" spans="1:9" ht="12.75">
      <c r="A52" s="28"/>
      <c r="B52" s="25" t="s">
        <v>223</v>
      </c>
      <c r="C52" s="25" t="s">
        <v>256</v>
      </c>
      <c r="D52" s="26">
        <v>3000</v>
      </c>
      <c r="E52" s="26">
        <v>1584.49</v>
      </c>
      <c r="F52" s="29">
        <f>(E52*100)/D52</f>
        <v>52.81633333333333</v>
      </c>
      <c r="G52" s="7"/>
      <c r="H52" s="7"/>
      <c r="I52" s="7"/>
    </row>
    <row r="53" spans="1:9" ht="12.75">
      <c r="A53" s="28"/>
      <c r="B53" s="25" t="s">
        <v>27</v>
      </c>
      <c r="C53" s="25" t="s">
        <v>28</v>
      </c>
      <c r="D53" s="26">
        <v>2200</v>
      </c>
      <c r="E53" s="26">
        <v>1079.7</v>
      </c>
      <c r="F53" s="29">
        <f t="shared" si="1"/>
        <v>49.07727272727273</v>
      </c>
      <c r="G53" s="7"/>
      <c r="H53" s="7"/>
      <c r="I53" s="7"/>
    </row>
    <row r="54" spans="1:9" ht="12.75">
      <c r="A54" s="28"/>
      <c r="B54" s="25" t="s">
        <v>29</v>
      </c>
      <c r="C54" s="25" t="s">
        <v>30</v>
      </c>
      <c r="D54" s="26">
        <v>4000</v>
      </c>
      <c r="E54" s="26">
        <v>2602</v>
      </c>
      <c r="F54" s="29">
        <f t="shared" si="1"/>
        <v>65.05</v>
      </c>
      <c r="G54" s="7"/>
      <c r="H54" s="7"/>
      <c r="I54" s="7"/>
    </row>
    <row r="55" spans="1:9" ht="12.75">
      <c r="A55" s="28"/>
      <c r="B55" s="25" t="s">
        <v>31</v>
      </c>
      <c r="C55" s="25" t="s">
        <v>32</v>
      </c>
      <c r="D55" s="26">
        <v>33410</v>
      </c>
      <c r="E55" s="26">
        <v>33410</v>
      </c>
      <c r="F55" s="29">
        <f t="shared" si="1"/>
        <v>100</v>
      </c>
      <c r="G55" s="7"/>
      <c r="H55" s="7"/>
      <c r="I55" s="7"/>
    </row>
    <row r="56" spans="1:9" ht="12.75">
      <c r="A56" s="28"/>
      <c r="B56" s="25" t="s">
        <v>179</v>
      </c>
      <c r="C56" s="25" t="s">
        <v>180</v>
      </c>
      <c r="D56" s="26">
        <v>0</v>
      </c>
      <c r="E56" s="26">
        <v>0</v>
      </c>
      <c r="F56" s="29">
        <v>0</v>
      </c>
      <c r="G56" s="7"/>
      <c r="H56" s="7"/>
      <c r="I56" s="7"/>
    </row>
    <row r="57" spans="1:9" ht="12.75">
      <c r="A57" s="36"/>
      <c r="B57" s="24" t="s">
        <v>224</v>
      </c>
      <c r="C57" s="25" t="s">
        <v>252</v>
      </c>
      <c r="D57" s="18">
        <v>250</v>
      </c>
      <c r="E57" s="18">
        <v>150</v>
      </c>
      <c r="F57" s="37">
        <f>(E57*100)/D57</f>
        <v>60</v>
      </c>
      <c r="G57" s="7"/>
      <c r="H57" s="7"/>
      <c r="I57" s="7"/>
    </row>
    <row r="58" spans="1:9" ht="12.75">
      <c r="A58" s="36"/>
      <c r="B58" s="24" t="s">
        <v>225</v>
      </c>
      <c r="C58" s="25" t="s">
        <v>253</v>
      </c>
      <c r="D58" s="18">
        <v>1000</v>
      </c>
      <c r="E58" s="18">
        <v>298.8</v>
      </c>
      <c r="F58" s="37">
        <f>(E58*100)/D58</f>
        <v>29.88</v>
      </c>
      <c r="G58" s="7"/>
      <c r="H58" s="7"/>
      <c r="I58" s="7"/>
    </row>
    <row r="59" spans="1:9" ht="12.75">
      <c r="A59" s="36"/>
      <c r="B59" s="24" t="s">
        <v>226</v>
      </c>
      <c r="C59" s="25" t="s">
        <v>254</v>
      </c>
      <c r="D59" s="18">
        <v>6200</v>
      </c>
      <c r="E59" s="18">
        <v>6197.6</v>
      </c>
      <c r="F59" s="37">
        <f>(E59*100)/D59</f>
        <v>99.96129032258065</v>
      </c>
      <c r="G59" s="7"/>
      <c r="H59" s="7"/>
      <c r="I59" s="7"/>
    </row>
    <row r="60" spans="1:9" ht="13.5" thickBot="1">
      <c r="A60" s="36"/>
      <c r="B60" s="24" t="s">
        <v>37</v>
      </c>
      <c r="C60" s="24" t="s">
        <v>38</v>
      </c>
      <c r="D60" s="18">
        <v>0</v>
      </c>
      <c r="E60" s="18">
        <v>0</v>
      </c>
      <c r="F60" s="37">
        <v>0</v>
      </c>
      <c r="G60" s="7"/>
      <c r="H60" s="7"/>
      <c r="I60" s="7"/>
    </row>
    <row r="61" spans="1:9" ht="13.5" thickBot="1">
      <c r="A61" s="19" t="s">
        <v>39</v>
      </c>
      <c r="B61" s="21"/>
      <c r="C61" s="21"/>
      <c r="D61" s="16">
        <f>SUM(D38:D60)</f>
        <v>832938</v>
      </c>
      <c r="E61" s="16">
        <f>SUM(E38:E60)</f>
        <v>428778.52</v>
      </c>
      <c r="F61" s="22">
        <f t="shared" si="1"/>
        <v>51.47784348895116</v>
      </c>
      <c r="G61" s="7"/>
      <c r="H61" s="7"/>
      <c r="I61" s="7"/>
    </row>
    <row r="62" spans="1:9" ht="12.75">
      <c r="A62" s="32" t="s">
        <v>41</v>
      </c>
      <c r="B62" s="23" t="s">
        <v>4</v>
      </c>
      <c r="C62" s="23" t="s">
        <v>5</v>
      </c>
      <c r="D62" s="17">
        <v>53231</v>
      </c>
      <c r="E62" s="17">
        <v>24829.64</v>
      </c>
      <c r="F62" s="35">
        <f t="shared" si="1"/>
        <v>46.64507523811313</v>
      </c>
      <c r="G62" s="7"/>
      <c r="H62" s="7"/>
      <c r="I62" s="7"/>
    </row>
    <row r="63" spans="1:9" ht="12.75">
      <c r="A63" s="28"/>
      <c r="B63" s="25" t="s">
        <v>8</v>
      </c>
      <c r="C63" s="25" t="s">
        <v>9</v>
      </c>
      <c r="D63" s="26">
        <v>770655</v>
      </c>
      <c r="E63" s="26">
        <v>366564.69</v>
      </c>
      <c r="F63" s="29">
        <f t="shared" si="1"/>
        <v>47.56534246841972</v>
      </c>
      <c r="G63" s="7"/>
      <c r="H63" s="7"/>
      <c r="I63" s="7"/>
    </row>
    <row r="64" spans="1:9" ht="12.75">
      <c r="A64" s="28"/>
      <c r="B64" s="25" t="s">
        <v>10</v>
      </c>
      <c r="C64" s="25" t="s">
        <v>11</v>
      </c>
      <c r="D64" s="26">
        <v>57671</v>
      </c>
      <c r="E64" s="26">
        <v>57523.71</v>
      </c>
      <c r="F64" s="29">
        <f t="shared" si="1"/>
        <v>99.74460300671048</v>
      </c>
      <c r="G64" s="7"/>
      <c r="H64" s="7"/>
      <c r="I64" s="7"/>
    </row>
    <row r="65" spans="1:9" ht="12.75">
      <c r="A65" s="28"/>
      <c r="B65" s="25" t="s">
        <v>12</v>
      </c>
      <c r="C65" s="25" t="s">
        <v>13</v>
      </c>
      <c r="D65" s="26">
        <v>151244</v>
      </c>
      <c r="E65" s="26">
        <v>77564.74</v>
      </c>
      <c r="F65" s="29">
        <f t="shared" si="1"/>
        <v>51.28450715400281</v>
      </c>
      <c r="G65" s="7"/>
      <c r="H65" s="7"/>
      <c r="I65" s="7"/>
    </row>
    <row r="66" spans="1:9" ht="12.75">
      <c r="A66" s="28"/>
      <c r="B66" s="25" t="s">
        <v>147</v>
      </c>
      <c r="C66" s="25" t="s">
        <v>13</v>
      </c>
      <c r="D66" s="26">
        <v>0</v>
      </c>
      <c r="E66" s="26">
        <v>0</v>
      </c>
      <c r="F66" s="29">
        <v>0</v>
      </c>
      <c r="G66" s="7"/>
      <c r="H66" s="7"/>
      <c r="I66" s="7"/>
    </row>
    <row r="67" spans="1:9" ht="12.75">
      <c r="A67" s="28"/>
      <c r="B67" s="25" t="s">
        <v>148</v>
      </c>
      <c r="C67" s="25" t="s">
        <v>13</v>
      </c>
      <c r="D67" s="26">
        <v>0</v>
      </c>
      <c r="E67" s="26">
        <v>0</v>
      </c>
      <c r="F67" s="29">
        <v>0</v>
      </c>
      <c r="G67" s="7"/>
      <c r="H67" s="7"/>
      <c r="I67" s="7"/>
    </row>
    <row r="68" spans="1:9" ht="12.75">
      <c r="A68" s="28"/>
      <c r="B68" s="25" t="s">
        <v>14</v>
      </c>
      <c r="C68" s="25" t="s">
        <v>16</v>
      </c>
      <c r="D68" s="26">
        <v>21410</v>
      </c>
      <c r="E68" s="26">
        <v>10866.06</v>
      </c>
      <c r="F68" s="29">
        <f t="shared" si="1"/>
        <v>50.75226529659038</v>
      </c>
      <c r="G68" s="7"/>
      <c r="H68" s="7"/>
      <c r="I68" s="7"/>
    </row>
    <row r="69" spans="1:9" ht="12.75">
      <c r="A69" s="28"/>
      <c r="B69" s="25" t="s">
        <v>149</v>
      </c>
      <c r="C69" s="25" t="s">
        <v>16</v>
      </c>
      <c r="D69" s="26">
        <v>0</v>
      </c>
      <c r="E69" s="26">
        <v>0</v>
      </c>
      <c r="F69" s="29">
        <v>0</v>
      </c>
      <c r="G69" s="7"/>
      <c r="H69" s="7"/>
      <c r="I69" s="7"/>
    </row>
    <row r="70" spans="1:9" ht="12.75">
      <c r="A70" s="28"/>
      <c r="B70" s="25" t="s">
        <v>150</v>
      </c>
      <c r="C70" s="25" t="s">
        <v>16</v>
      </c>
      <c r="D70" s="26">
        <v>0</v>
      </c>
      <c r="E70" s="26">
        <v>0</v>
      </c>
      <c r="F70" s="29">
        <v>0</v>
      </c>
      <c r="G70" s="7"/>
      <c r="H70" s="7"/>
      <c r="I70" s="7"/>
    </row>
    <row r="71" spans="1:9" ht="12.75">
      <c r="A71" s="28"/>
      <c r="B71" s="25" t="s">
        <v>145</v>
      </c>
      <c r="C71" s="25" t="s">
        <v>146</v>
      </c>
      <c r="D71" s="26">
        <v>11373</v>
      </c>
      <c r="E71" s="26">
        <v>7149</v>
      </c>
      <c r="F71" s="29">
        <v>0</v>
      </c>
      <c r="G71" s="7"/>
      <c r="H71" s="7"/>
      <c r="I71" s="7"/>
    </row>
    <row r="72" spans="1:9" ht="13.5" thickBot="1">
      <c r="A72" s="28"/>
      <c r="B72" s="25"/>
      <c r="C72" s="25"/>
      <c r="D72" s="26"/>
      <c r="E72" s="26"/>
      <c r="F72" s="86" t="s">
        <v>251</v>
      </c>
      <c r="G72" s="7"/>
      <c r="H72" s="7"/>
      <c r="I72" s="7"/>
    </row>
    <row r="73" spans="1:9" ht="13.5" thickBot="1">
      <c r="A73" s="79" t="s">
        <v>1</v>
      </c>
      <c r="B73" s="14" t="s">
        <v>99</v>
      </c>
      <c r="C73" s="15" t="s">
        <v>121</v>
      </c>
      <c r="D73" s="16" t="s">
        <v>7</v>
      </c>
      <c r="E73" s="15" t="s">
        <v>6</v>
      </c>
      <c r="F73" s="44" t="s">
        <v>2</v>
      </c>
      <c r="G73" s="7"/>
      <c r="H73" s="7"/>
      <c r="I73" s="7"/>
    </row>
    <row r="74" spans="1:9" ht="12.75">
      <c r="A74" s="28"/>
      <c r="B74" s="25" t="s">
        <v>151</v>
      </c>
      <c r="C74" s="25" t="s">
        <v>146</v>
      </c>
      <c r="D74" s="26">
        <v>0</v>
      </c>
      <c r="E74" s="26">
        <v>0</v>
      </c>
      <c r="F74" s="29">
        <v>0</v>
      </c>
      <c r="G74" s="7"/>
      <c r="H74" s="7"/>
      <c r="I74" s="7"/>
    </row>
    <row r="75" spans="1:9" ht="12.75">
      <c r="A75" s="28"/>
      <c r="B75" s="25" t="s">
        <v>152</v>
      </c>
      <c r="C75" s="25" t="s">
        <v>146</v>
      </c>
      <c r="D75" s="26">
        <v>0</v>
      </c>
      <c r="E75" s="26">
        <v>0</v>
      </c>
      <c r="F75" s="29">
        <v>0</v>
      </c>
      <c r="G75" s="7"/>
      <c r="H75" s="7"/>
      <c r="I75" s="7"/>
    </row>
    <row r="76" spans="1:9" ht="12.75">
      <c r="A76" s="28"/>
      <c r="B76" s="25" t="s">
        <v>17</v>
      </c>
      <c r="C76" s="25" t="s">
        <v>18</v>
      </c>
      <c r="D76" s="26">
        <v>16081</v>
      </c>
      <c r="E76" s="26">
        <v>14988.51</v>
      </c>
      <c r="F76" s="29">
        <f t="shared" si="1"/>
        <v>93.20633045208632</v>
      </c>
      <c r="G76" s="7"/>
      <c r="H76" s="7"/>
      <c r="I76" s="7"/>
    </row>
    <row r="77" spans="1:9" ht="12.75">
      <c r="A77" s="28"/>
      <c r="B77" s="25" t="s">
        <v>153</v>
      </c>
      <c r="C77" s="25" t="s">
        <v>18</v>
      </c>
      <c r="D77" s="26">
        <v>0</v>
      </c>
      <c r="E77" s="26">
        <v>0</v>
      </c>
      <c r="F77" s="29">
        <v>0</v>
      </c>
      <c r="G77" s="7"/>
      <c r="H77" s="7"/>
      <c r="I77" s="7"/>
    </row>
    <row r="78" spans="1:9" ht="12.75">
      <c r="A78" s="28"/>
      <c r="B78" s="25" t="s">
        <v>154</v>
      </c>
      <c r="C78" s="25" t="s">
        <v>18</v>
      </c>
      <c r="D78" s="26">
        <v>0</v>
      </c>
      <c r="E78" s="26">
        <v>0</v>
      </c>
      <c r="F78" s="29">
        <v>0</v>
      </c>
      <c r="G78" s="7"/>
      <c r="H78" s="7"/>
      <c r="I78" s="7"/>
    </row>
    <row r="79" spans="1:9" ht="12.75">
      <c r="A79" s="28"/>
      <c r="B79" s="25" t="s">
        <v>195</v>
      </c>
      <c r="C79" s="25" t="s">
        <v>57</v>
      </c>
      <c r="D79" s="26">
        <v>0</v>
      </c>
      <c r="E79" s="26">
        <v>0</v>
      </c>
      <c r="F79" s="29">
        <v>0</v>
      </c>
      <c r="G79" s="7"/>
      <c r="H79" s="7"/>
      <c r="I79" s="7"/>
    </row>
    <row r="80" spans="1:9" ht="12.75">
      <c r="A80" s="28"/>
      <c r="B80" s="25" t="s">
        <v>196</v>
      </c>
      <c r="C80" s="25" t="s">
        <v>57</v>
      </c>
      <c r="D80" s="26">
        <v>0</v>
      </c>
      <c r="E80" s="26">
        <v>0</v>
      </c>
      <c r="F80" s="29">
        <v>0</v>
      </c>
      <c r="G80" s="7"/>
      <c r="H80" s="7"/>
      <c r="I80" s="7"/>
    </row>
    <row r="81" spans="1:9" ht="12.75">
      <c r="A81" s="28"/>
      <c r="B81" s="25" t="s">
        <v>19</v>
      </c>
      <c r="C81" s="25" t="s">
        <v>20</v>
      </c>
      <c r="D81" s="26">
        <v>2457</v>
      </c>
      <c r="E81" s="26">
        <v>1271.01</v>
      </c>
      <c r="F81" s="29">
        <f t="shared" si="1"/>
        <v>51.73015873015873</v>
      </c>
      <c r="G81" s="7"/>
      <c r="H81" s="7"/>
      <c r="I81" s="7"/>
    </row>
    <row r="82" spans="1:9" ht="12.75">
      <c r="A82" s="28"/>
      <c r="B82" s="25" t="s">
        <v>155</v>
      </c>
      <c r="C82" s="25" t="s">
        <v>20</v>
      </c>
      <c r="D82" s="26">
        <v>0</v>
      </c>
      <c r="E82" s="26">
        <v>0</v>
      </c>
      <c r="F82" s="29">
        <v>0</v>
      </c>
      <c r="G82" s="7"/>
      <c r="H82" s="7"/>
      <c r="I82" s="7"/>
    </row>
    <row r="83" spans="1:9" ht="12.75">
      <c r="A83" s="36"/>
      <c r="B83" s="24" t="s">
        <v>156</v>
      </c>
      <c r="C83" s="24" t="s">
        <v>20</v>
      </c>
      <c r="D83" s="18">
        <v>0</v>
      </c>
      <c r="E83" s="18">
        <v>0</v>
      </c>
      <c r="F83" s="37">
        <v>0</v>
      </c>
      <c r="G83" s="7"/>
      <c r="H83" s="7"/>
      <c r="I83" s="7"/>
    </row>
    <row r="84" spans="1:9" ht="12.75">
      <c r="A84" s="28"/>
      <c r="B84" s="25" t="s">
        <v>21</v>
      </c>
      <c r="C84" s="25" t="s">
        <v>22</v>
      </c>
      <c r="D84" s="26">
        <v>62208</v>
      </c>
      <c r="E84" s="26">
        <v>33867.62</v>
      </c>
      <c r="F84" s="29">
        <f t="shared" si="1"/>
        <v>54.442547582304535</v>
      </c>
      <c r="G84" s="7"/>
      <c r="H84" s="7"/>
      <c r="I84" s="7"/>
    </row>
    <row r="85" spans="1:9" ht="12.75">
      <c r="A85" s="28"/>
      <c r="B85" s="25" t="s">
        <v>23</v>
      </c>
      <c r="C85" s="25" t="s">
        <v>24</v>
      </c>
      <c r="D85" s="26">
        <v>24036</v>
      </c>
      <c r="E85" s="26">
        <v>21166</v>
      </c>
      <c r="F85" s="29">
        <f t="shared" si="1"/>
        <v>88.05957730071559</v>
      </c>
      <c r="G85" s="7"/>
      <c r="H85" s="7"/>
      <c r="I85" s="7"/>
    </row>
    <row r="86" spans="1:9" ht="12.75">
      <c r="A86" s="28"/>
      <c r="B86" s="25" t="s">
        <v>161</v>
      </c>
      <c r="C86" s="25" t="s">
        <v>142</v>
      </c>
      <c r="D86" s="26">
        <v>2038</v>
      </c>
      <c r="E86" s="26">
        <v>30</v>
      </c>
      <c r="F86" s="29">
        <f>(E86*100)/D86</f>
        <v>1.4720314033366044</v>
      </c>
      <c r="G86" s="7"/>
      <c r="H86" s="7"/>
      <c r="I86" s="7"/>
    </row>
    <row r="87" spans="1:9" ht="12.75">
      <c r="A87" s="28"/>
      <c r="B87" s="25" t="s">
        <v>25</v>
      </c>
      <c r="C87" s="25" t="s">
        <v>26</v>
      </c>
      <c r="D87" s="26">
        <v>25882</v>
      </c>
      <c r="E87" s="26">
        <v>10970.46</v>
      </c>
      <c r="F87" s="29">
        <f t="shared" si="1"/>
        <v>42.38644617881153</v>
      </c>
      <c r="G87" s="7"/>
      <c r="H87" s="7"/>
      <c r="I87" s="7"/>
    </row>
    <row r="88" spans="1:9" ht="12.75">
      <c r="A88" s="28"/>
      <c r="B88" s="25" t="s">
        <v>157</v>
      </c>
      <c r="C88" s="25" t="s">
        <v>26</v>
      </c>
      <c r="D88" s="26">
        <v>0</v>
      </c>
      <c r="E88" s="26">
        <v>0</v>
      </c>
      <c r="F88" s="29">
        <v>0</v>
      </c>
      <c r="G88" s="7"/>
      <c r="H88" s="7"/>
      <c r="I88" s="7"/>
    </row>
    <row r="89" spans="1:9" ht="12.75">
      <c r="A89" s="28"/>
      <c r="B89" s="25" t="s">
        <v>158</v>
      </c>
      <c r="C89" s="25" t="s">
        <v>26</v>
      </c>
      <c r="D89" s="26">
        <v>0</v>
      </c>
      <c r="E89" s="26">
        <v>0</v>
      </c>
      <c r="F89" s="29">
        <v>0</v>
      </c>
      <c r="G89" s="7"/>
      <c r="H89" s="7"/>
      <c r="I89" s="7"/>
    </row>
    <row r="90" spans="1:9" ht="12.75">
      <c r="A90" s="28"/>
      <c r="B90" s="25" t="s">
        <v>190</v>
      </c>
      <c r="C90" s="25" t="s">
        <v>202</v>
      </c>
      <c r="D90" s="26">
        <v>708</v>
      </c>
      <c r="E90" s="26">
        <v>354</v>
      </c>
      <c r="F90" s="29">
        <f t="shared" si="1"/>
        <v>50</v>
      </c>
      <c r="G90" s="7"/>
      <c r="H90" s="7"/>
      <c r="I90" s="7"/>
    </row>
    <row r="91" spans="1:9" ht="12.75">
      <c r="A91" s="28"/>
      <c r="B91" s="25" t="s">
        <v>222</v>
      </c>
      <c r="C91" s="25" t="s">
        <v>255</v>
      </c>
      <c r="D91" s="26">
        <v>780</v>
      </c>
      <c r="E91" s="26">
        <v>298.74</v>
      </c>
      <c r="F91" s="29">
        <f>(E91*100)/D91</f>
        <v>38.3</v>
      </c>
      <c r="G91" s="7"/>
      <c r="H91" s="7"/>
      <c r="I91" s="7"/>
    </row>
    <row r="92" spans="1:9" ht="12.75">
      <c r="A92" s="28"/>
      <c r="B92" s="25" t="s">
        <v>223</v>
      </c>
      <c r="C92" s="25" t="s">
        <v>256</v>
      </c>
      <c r="D92" s="26">
        <v>3512</v>
      </c>
      <c r="E92" s="26">
        <v>1957.2</v>
      </c>
      <c r="F92" s="29">
        <f>(E92*100)/D92</f>
        <v>55.72892938496583</v>
      </c>
      <c r="G92" s="7"/>
      <c r="H92" s="7"/>
      <c r="I92" s="7"/>
    </row>
    <row r="93" spans="1:9" ht="12.75">
      <c r="A93" s="28"/>
      <c r="B93" s="25" t="s">
        <v>27</v>
      </c>
      <c r="C93" s="25" t="s">
        <v>28</v>
      </c>
      <c r="D93" s="26">
        <v>4876</v>
      </c>
      <c r="E93" s="26">
        <v>1660.82</v>
      </c>
      <c r="F93" s="29">
        <f t="shared" si="1"/>
        <v>34.061115668580804</v>
      </c>
      <c r="G93" s="7"/>
      <c r="H93" s="7"/>
      <c r="I93" s="7"/>
    </row>
    <row r="94" spans="1:9" ht="12.75">
      <c r="A94" s="28"/>
      <c r="B94" s="25" t="s">
        <v>214</v>
      </c>
      <c r="C94" s="25" t="s">
        <v>215</v>
      </c>
      <c r="D94" s="26">
        <v>0</v>
      </c>
      <c r="E94" s="26">
        <v>0</v>
      </c>
      <c r="F94" s="29">
        <v>0</v>
      </c>
      <c r="G94" s="7"/>
      <c r="H94" s="7"/>
      <c r="I94" s="7"/>
    </row>
    <row r="95" spans="1:9" ht="12.75">
      <c r="A95" s="28"/>
      <c r="B95" s="25" t="s">
        <v>29</v>
      </c>
      <c r="C95" s="25" t="s">
        <v>30</v>
      </c>
      <c r="D95" s="26">
        <v>5095</v>
      </c>
      <c r="E95" s="26">
        <v>3750</v>
      </c>
      <c r="F95" s="29">
        <f t="shared" si="1"/>
        <v>73.60157016683023</v>
      </c>
      <c r="G95" s="7"/>
      <c r="H95" s="7"/>
      <c r="I95" s="7"/>
    </row>
    <row r="96" spans="1:9" ht="12.75">
      <c r="A96" s="28"/>
      <c r="B96" s="25" t="s">
        <v>31</v>
      </c>
      <c r="C96" s="24" t="s">
        <v>32</v>
      </c>
      <c r="D96" s="18">
        <v>50269</v>
      </c>
      <c r="E96" s="18">
        <v>49964</v>
      </c>
      <c r="F96" s="29">
        <f t="shared" si="1"/>
        <v>99.39326423839742</v>
      </c>
      <c r="G96" s="7"/>
      <c r="H96" s="7"/>
      <c r="I96" s="7"/>
    </row>
    <row r="97" spans="1:9" ht="12.75">
      <c r="A97" s="28"/>
      <c r="B97" s="38" t="s">
        <v>224</v>
      </c>
      <c r="C97" s="25" t="s">
        <v>252</v>
      </c>
      <c r="D97" s="26">
        <v>300</v>
      </c>
      <c r="E97" s="26">
        <v>260</v>
      </c>
      <c r="F97" s="29">
        <f t="shared" si="1"/>
        <v>86.66666666666667</v>
      </c>
      <c r="G97" s="7"/>
      <c r="H97" s="7"/>
      <c r="I97" s="7"/>
    </row>
    <row r="98" spans="1:9" ht="12.75">
      <c r="A98" s="28"/>
      <c r="B98" s="25" t="s">
        <v>225</v>
      </c>
      <c r="C98" s="25" t="s">
        <v>253</v>
      </c>
      <c r="D98" s="26">
        <v>1500</v>
      </c>
      <c r="E98" s="26">
        <v>302.73</v>
      </c>
      <c r="F98" s="29">
        <f t="shared" si="1"/>
        <v>20.182</v>
      </c>
      <c r="G98" s="7"/>
      <c r="H98" s="7"/>
      <c r="I98" s="7"/>
    </row>
    <row r="99" spans="1:9" ht="13.5" thickBot="1">
      <c r="A99" s="30"/>
      <c r="B99" s="31" t="s">
        <v>226</v>
      </c>
      <c r="C99" s="31" t="s">
        <v>254</v>
      </c>
      <c r="D99" s="41">
        <v>600</v>
      </c>
      <c r="E99" s="41">
        <v>182.51</v>
      </c>
      <c r="F99" s="42">
        <f t="shared" si="1"/>
        <v>30.418333333333333</v>
      </c>
      <c r="G99" s="7"/>
      <c r="H99" s="7"/>
      <c r="I99" s="7"/>
    </row>
    <row r="100" spans="1:9" ht="13.5" thickBot="1">
      <c r="A100" s="70" t="s">
        <v>39</v>
      </c>
      <c r="B100" s="82"/>
      <c r="C100" s="82"/>
      <c r="D100" s="71">
        <f>SUM(D62:D99)</f>
        <v>1265926</v>
      </c>
      <c r="E100" s="71">
        <f>SUM(E62:E99)</f>
        <v>685521.44</v>
      </c>
      <c r="F100" s="72">
        <f>(E100*100)/D100</f>
        <v>54.151778224003614</v>
      </c>
      <c r="G100" s="7"/>
      <c r="H100" s="7"/>
      <c r="I100" s="7"/>
    </row>
    <row r="101" spans="1:9" ht="12.75">
      <c r="A101" s="32" t="s">
        <v>42</v>
      </c>
      <c r="B101" s="23" t="s">
        <v>4</v>
      </c>
      <c r="C101" s="23" t="s">
        <v>5</v>
      </c>
      <c r="D101" s="17">
        <v>25290</v>
      </c>
      <c r="E101" s="17">
        <v>11588.76</v>
      </c>
      <c r="F101" s="35">
        <f aca="true" t="shared" si="2" ref="F101:F120">(E101*100)/D101</f>
        <v>45.82348754448399</v>
      </c>
      <c r="G101" s="7"/>
      <c r="H101" s="7"/>
      <c r="I101" s="7"/>
    </row>
    <row r="102" spans="1:9" ht="12.75">
      <c r="A102" s="28"/>
      <c r="B102" s="25" t="s">
        <v>8</v>
      </c>
      <c r="C102" s="25" t="s">
        <v>9</v>
      </c>
      <c r="D102" s="26">
        <v>447682</v>
      </c>
      <c r="E102" s="26">
        <v>207458.35</v>
      </c>
      <c r="F102" s="29">
        <f t="shared" si="2"/>
        <v>46.34056093387717</v>
      </c>
      <c r="G102" s="7"/>
      <c r="H102" s="7"/>
      <c r="I102" s="7"/>
    </row>
    <row r="103" spans="1:9" ht="12.75">
      <c r="A103" s="28"/>
      <c r="B103" s="25" t="s">
        <v>10</v>
      </c>
      <c r="C103" s="25" t="s">
        <v>11</v>
      </c>
      <c r="D103" s="26">
        <v>33269</v>
      </c>
      <c r="E103" s="26">
        <v>33202.81</v>
      </c>
      <c r="F103" s="29">
        <f t="shared" si="2"/>
        <v>99.80104601881632</v>
      </c>
      <c r="G103" s="7"/>
      <c r="H103" s="7"/>
      <c r="I103" s="7"/>
    </row>
    <row r="104" spans="1:9" ht="12.75">
      <c r="A104" s="28"/>
      <c r="B104" s="25" t="s">
        <v>12</v>
      </c>
      <c r="C104" s="25" t="s">
        <v>13</v>
      </c>
      <c r="D104" s="26">
        <v>85459</v>
      </c>
      <c r="E104" s="26">
        <v>43633.19</v>
      </c>
      <c r="F104" s="29">
        <f t="shared" si="2"/>
        <v>51.0574544518424</v>
      </c>
      <c r="G104" s="7"/>
      <c r="H104" s="7"/>
      <c r="I104" s="7"/>
    </row>
    <row r="105" spans="1:9" ht="12.75">
      <c r="A105" s="28"/>
      <c r="B105" s="25" t="s">
        <v>14</v>
      </c>
      <c r="C105" s="25" t="s">
        <v>16</v>
      </c>
      <c r="D105" s="26">
        <v>12117</v>
      </c>
      <c r="E105" s="26">
        <v>6063.8</v>
      </c>
      <c r="F105" s="29">
        <f t="shared" si="2"/>
        <v>50.0437401997194</v>
      </c>
      <c r="G105" s="7"/>
      <c r="H105" s="7"/>
      <c r="I105" s="7"/>
    </row>
    <row r="106" spans="1:9" ht="12.75">
      <c r="A106" s="28"/>
      <c r="B106" s="25" t="s">
        <v>145</v>
      </c>
      <c r="C106" s="25" t="s">
        <v>146</v>
      </c>
      <c r="D106" s="26">
        <v>3500</v>
      </c>
      <c r="E106" s="26">
        <v>1408</v>
      </c>
      <c r="F106" s="29">
        <f t="shared" si="2"/>
        <v>40.22857142857143</v>
      </c>
      <c r="G106" s="7"/>
      <c r="H106" s="7"/>
      <c r="I106" s="7"/>
    </row>
    <row r="107" spans="1:9" ht="12.75">
      <c r="A107" s="28"/>
      <c r="B107" s="25" t="s">
        <v>17</v>
      </c>
      <c r="C107" s="25" t="s">
        <v>18</v>
      </c>
      <c r="D107" s="26">
        <v>20966</v>
      </c>
      <c r="E107" s="26">
        <v>12012.32</v>
      </c>
      <c r="F107" s="29">
        <f t="shared" si="2"/>
        <v>57.29428598683583</v>
      </c>
      <c r="G107" s="7"/>
      <c r="H107" s="7"/>
      <c r="I107" s="7"/>
    </row>
    <row r="108" spans="1:9" ht="13.5" thickBot="1">
      <c r="A108" s="28"/>
      <c r="B108" s="25"/>
      <c r="C108" s="25"/>
      <c r="D108" s="26"/>
      <c r="E108" s="26"/>
      <c r="F108" s="86" t="s">
        <v>261</v>
      </c>
      <c r="G108" s="7"/>
      <c r="H108" s="7"/>
      <c r="I108" s="7"/>
    </row>
    <row r="109" spans="1:9" ht="13.5" thickBot="1">
      <c r="A109" s="79" t="s">
        <v>1</v>
      </c>
      <c r="B109" s="14" t="s">
        <v>99</v>
      </c>
      <c r="C109" s="15" t="s">
        <v>121</v>
      </c>
      <c r="D109" s="16" t="s">
        <v>7</v>
      </c>
      <c r="E109" s="15" t="s">
        <v>6</v>
      </c>
      <c r="F109" s="44" t="s">
        <v>2</v>
      </c>
      <c r="G109" s="7"/>
      <c r="H109" s="7"/>
      <c r="I109" s="7"/>
    </row>
    <row r="110" spans="1:9" ht="12.75">
      <c r="A110" s="28"/>
      <c r="B110" s="25" t="s">
        <v>19</v>
      </c>
      <c r="C110" s="25" t="s">
        <v>20</v>
      </c>
      <c r="D110" s="26">
        <v>1529</v>
      </c>
      <c r="E110" s="26">
        <v>294</v>
      </c>
      <c r="F110" s="29">
        <f t="shared" si="2"/>
        <v>19.22825376062786</v>
      </c>
      <c r="G110" s="7"/>
      <c r="H110" s="7"/>
      <c r="I110" s="7"/>
    </row>
    <row r="111" spans="1:9" ht="12.75">
      <c r="A111" s="28"/>
      <c r="B111" s="25" t="s">
        <v>21</v>
      </c>
      <c r="C111" s="25" t="s">
        <v>22</v>
      </c>
      <c r="D111" s="26">
        <v>6624</v>
      </c>
      <c r="E111" s="26">
        <v>3691.86</v>
      </c>
      <c r="F111" s="29">
        <f t="shared" si="2"/>
        <v>55.73460144927536</v>
      </c>
      <c r="G111" s="7"/>
      <c r="H111" s="7"/>
      <c r="I111" s="7"/>
    </row>
    <row r="112" spans="1:9" ht="12.75">
      <c r="A112" s="28"/>
      <c r="B112" s="25" t="s">
        <v>23</v>
      </c>
      <c r="C112" s="25" t="s">
        <v>24</v>
      </c>
      <c r="D112" s="26">
        <v>2548</v>
      </c>
      <c r="E112" s="26">
        <v>352.72</v>
      </c>
      <c r="F112" s="29">
        <f t="shared" si="2"/>
        <v>13.843014128728415</v>
      </c>
      <c r="G112" s="7"/>
      <c r="H112" s="7"/>
      <c r="I112" s="7"/>
    </row>
    <row r="113" spans="1:9" ht="12.75">
      <c r="A113" s="28"/>
      <c r="B113" s="25" t="s">
        <v>161</v>
      </c>
      <c r="C113" s="25" t="s">
        <v>142</v>
      </c>
      <c r="D113" s="26">
        <v>998</v>
      </c>
      <c r="E113" s="26">
        <v>0</v>
      </c>
      <c r="F113" s="29">
        <f t="shared" si="2"/>
        <v>0</v>
      </c>
      <c r="G113" s="7"/>
      <c r="H113" s="7"/>
      <c r="I113" s="7"/>
    </row>
    <row r="114" spans="1:9" ht="12.75">
      <c r="A114" s="28"/>
      <c r="B114" s="25" t="s">
        <v>25</v>
      </c>
      <c r="C114" s="25" t="s">
        <v>26</v>
      </c>
      <c r="D114" s="26">
        <v>3767</v>
      </c>
      <c r="E114" s="26">
        <v>3495.12</v>
      </c>
      <c r="F114" s="29">
        <f t="shared" si="2"/>
        <v>92.78258561189276</v>
      </c>
      <c r="G114" s="7"/>
      <c r="H114" s="7"/>
      <c r="I114" s="7"/>
    </row>
    <row r="115" spans="1:9" ht="12.75">
      <c r="A115" s="28"/>
      <c r="B115" s="25" t="s">
        <v>190</v>
      </c>
      <c r="C115" s="25" t="s">
        <v>202</v>
      </c>
      <c r="D115" s="26">
        <v>2000</v>
      </c>
      <c r="E115" s="26">
        <v>1383.66</v>
      </c>
      <c r="F115" s="29">
        <f t="shared" si="2"/>
        <v>69.183</v>
      </c>
      <c r="G115" s="7"/>
      <c r="H115" s="7"/>
      <c r="I115" s="7"/>
    </row>
    <row r="116" spans="1:9" ht="12.75">
      <c r="A116" s="28"/>
      <c r="B116" s="25" t="s">
        <v>222</v>
      </c>
      <c r="C116" s="25" t="s">
        <v>255</v>
      </c>
      <c r="D116" s="26">
        <v>270</v>
      </c>
      <c r="E116" s="26">
        <v>42.54</v>
      </c>
      <c r="F116" s="29">
        <f t="shared" si="2"/>
        <v>15.755555555555556</v>
      </c>
      <c r="G116" s="7"/>
      <c r="H116" s="7"/>
      <c r="I116" s="7"/>
    </row>
    <row r="117" spans="1:9" ht="12.75">
      <c r="A117" s="28"/>
      <c r="B117" s="25" t="s">
        <v>223</v>
      </c>
      <c r="C117" s="25" t="s">
        <v>256</v>
      </c>
      <c r="D117" s="26">
        <v>1230</v>
      </c>
      <c r="E117" s="26">
        <v>899.75</v>
      </c>
      <c r="F117" s="29">
        <f t="shared" si="2"/>
        <v>73.15040650406505</v>
      </c>
      <c r="G117" s="7"/>
      <c r="H117" s="7"/>
      <c r="I117" s="7"/>
    </row>
    <row r="118" spans="1:9" ht="12.75">
      <c r="A118" s="28"/>
      <c r="B118" s="25" t="s">
        <v>27</v>
      </c>
      <c r="C118" s="25" t="s">
        <v>28</v>
      </c>
      <c r="D118" s="26">
        <v>2548</v>
      </c>
      <c r="E118" s="26">
        <v>2314.89</v>
      </c>
      <c r="F118" s="29">
        <f t="shared" si="2"/>
        <v>90.85125588697018</v>
      </c>
      <c r="G118" s="7"/>
      <c r="H118" s="7"/>
      <c r="I118" s="7"/>
    </row>
    <row r="119" spans="1:9" ht="12.75">
      <c r="A119" s="28"/>
      <c r="B119" s="25" t="s">
        <v>29</v>
      </c>
      <c r="C119" s="25" t="s">
        <v>30</v>
      </c>
      <c r="D119" s="26">
        <v>2751</v>
      </c>
      <c r="E119" s="26">
        <v>2697</v>
      </c>
      <c r="F119" s="29">
        <f t="shared" si="2"/>
        <v>98.0370774263904</v>
      </c>
      <c r="G119" s="7"/>
      <c r="H119" s="7"/>
      <c r="I119" s="7"/>
    </row>
    <row r="120" spans="1:9" ht="12.75">
      <c r="A120" s="28"/>
      <c r="B120" s="25" t="s">
        <v>31</v>
      </c>
      <c r="C120" s="25" t="s">
        <v>32</v>
      </c>
      <c r="D120" s="26">
        <v>27170</v>
      </c>
      <c r="E120" s="26">
        <v>27017</v>
      </c>
      <c r="F120" s="29">
        <f t="shared" si="2"/>
        <v>99.43687891056312</v>
      </c>
      <c r="G120" s="7"/>
      <c r="H120" s="7"/>
      <c r="I120" s="7"/>
    </row>
    <row r="121" spans="1:9" ht="12.75">
      <c r="A121" s="28"/>
      <c r="B121" s="25" t="s">
        <v>179</v>
      </c>
      <c r="C121" s="25" t="s">
        <v>180</v>
      </c>
      <c r="D121" s="26">
        <v>0</v>
      </c>
      <c r="E121" s="26">
        <v>0</v>
      </c>
      <c r="F121" s="29">
        <v>0</v>
      </c>
      <c r="G121" s="7"/>
      <c r="H121" s="7"/>
      <c r="I121" s="7"/>
    </row>
    <row r="122" spans="1:9" ht="12.75">
      <c r="A122" s="36"/>
      <c r="B122" s="24" t="s">
        <v>224</v>
      </c>
      <c r="C122" s="25" t="s">
        <v>252</v>
      </c>
      <c r="D122" s="18">
        <v>3250</v>
      </c>
      <c r="E122" s="18">
        <v>3050</v>
      </c>
      <c r="F122" s="37">
        <f>(E122*100)/D122</f>
        <v>93.84615384615384</v>
      </c>
      <c r="G122" s="7"/>
      <c r="H122" s="7"/>
      <c r="I122" s="7"/>
    </row>
    <row r="123" spans="1:9" ht="12.75">
      <c r="A123" s="36"/>
      <c r="B123" s="24" t="s">
        <v>225</v>
      </c>
      <c r="C123" s="25" t="s">
        <v>253</v>
      </c>
      <c r="D123" s="18">
        <v>2500</v>
      </c>
      <c r="E123" s="18">
        <v>47.97</v>
      </c>
      <c r="F123" s="37">
        <f>(E123*100)/D123</f>
        <v>1.9188</v>
      </c>
      <c r="G123" s="7"/>
      <c r="H123" s="7"/>
      <c r="I123" s="7"/>
    </row>
    <row r="124" spans="1:9" ht="12.75">
      <c r="A124" s="36"/>
      <c r="B124" s="24" t="s">
        <v>226</v>
      </c>
      <c r="C124" s="25" t="s">
        <v>254</v>
      </c>
      <c r="D124" s="18">
        <v>1500</v>
      </c>
      <c r="E124" s="18">
        <v>348</v>
      </c>
      <c r="F124" s="37">
        <f>(E124*100)/D124</f>
        <v>23.2</v>
      </c>
      <c r="G124" s="7"/>
      <c r="H124" s="7"/>
      <c r="I124" s="7"/>
    </row>
    <row r="125" spans="1:9" ht="13.5" thickBot="1">
      <c r="A125" s="36"/>
      <c r="B125" s="24" t="s">
        <v>37</v>
      </c>
      <c r="C125" s="24" t="s">
        <v>38</v>
      </c>
      <c r="D125" s="18">
        <v>0</v>
      </c>
      <c r="E125" s="18">
        <v>0</v>
      </c>
      <c r="F125" s="37">
        <v>0</v>
      </c>
      <c r="G125" s="7"/>
      <c r="H125" s="7"/>
      <c r="I125" s="7"/>
    </row>
    <row r="126" spans="1:9" ht="13.5" thickBot="1">
      <c r="A126" s="19" t="s">
        <v>39</v>
      </c>
      <c r="B126" s="21"/>
      <c r="C126" s="21"/>
      <c r="D126" s="16">
        <f>SUM(D101:D125)</f>
        <v>686968</v>
      </c>
      <c r="E126" s="16">
        <f>SUM(E101:E125)</f>
        <v>361001.7399999999</v>
      </c>
      <c r="F126" s="22">
        <f>(E126*100)/D126</f>
        <v>52.550008151762505</v>
      </c>
      <c r="G126" s="7"/>
      <c r="H126" s="7"/>
      <c r="I126" s="7"/>
    </row>
    <row r="127" spans="1:9" ht="13.5" thickBot="1">
      <c r="A127" s="19" t="s">
        <v>39</v>
      </c>
      <c r="B127" s="15" t="s">
        <v>15</v>
      </c>
      <c r="C127" s="21"/>
      <c r="D127" s="16">
        <f>SUM(D126+D100+D61+D35)</f>
        <v>3417184</v>
      </c>
      <c r="E127" s="16">
        <f>SUM(E126+E100+E61+E35)</f>
        <v>1807368.6799999997</v>
      </c>
      <c r="F127" s="22">
        <f>(E127*100)/D127</f>
        <v>52.89058710329908</v>
      </c>
      <c r="G127" s="7"/>
      <c r="H127" s="7"/>
      <c r="I127" s="7"/>
    </row>
    <row r="128" spans="1:9" ht="12.75">
      <c r="A128" s="32" t="s">
        <v>174</v>
      </c>
      <c r="B128" s="23" t="s">
        <v>163</v>
      </c>
      <c r="C128" s="23" t="s">
        <v>5</v>
      </c>
      <c r="D128" s="17">
        <v>3888</v>
      </c>
      <c r="E128" s="17">
        <v>1865.78</v>
      </c>
      <c r="F128" s="35">
        <f>(E128*100)/D128</f>
        <v>47.98816872427984</v>
      </c>
      <c r="G128" s="7"/>
      <c r="H128" s="7"/>
      <c r="I128" s="7"/>
    </row>
    <row r="129" spans="1:9" ht="12.75">
      <c r="A129" s="28"/>
      <c r="B129" s="25" t="s">
        <v>164</v>
      </c>
      <c r="C129" s="25" t="s">
        <v>9</v>
      </c>
      <c r="D129" s="26">
        <v>44669</v>
      </c>
      <c r="E129" s="26">
        <v>21297.95</v>
      </c>
      <c r="F129" s="29">
        <f aca="true" t="shared" si="3" ref="F129:F221">(E129*100)/D129</f>
        <v>47.679486892475765</v>
      </c>
      <c r="G129" s="7"/>
      <c r="H129" s="7"/>
      <c r="I129" s="7"/>
    </row>
    <row r="130" spans="1:9" ht="12.75">
      <c r="A130" s="28"/>
      <c r="B130" s="25" t="s">
        <v>165</v>
      </c>
      <c r="C130" s="25" t="s">
        <v>11</v>
      </c>
      <c r="D130" s="26">
        <v>4047</v>
      </c>
      <c r="E130" s="26">
        <v>4046.45</v>
      </c>
      <c r="F130" s="29">
        <f t="shared" si="3"/>
        <v>99.9864096861873</v>
      </c>
      <c r="G130" s="7"/>
      <c r="H130" s="7"/>
      <c r="I130" s="7"/>
    </row>
    <row r="131" spans="1:9" ht="12.75">
      <c r="A131" s="28"/>
      <c r="B131" s="25" t="s">
        <v>166</v>
      </c>
      <c r="C131" s="25" t="s">
        <v>13</v>
      </c>
      <c r="D131" s="26">
        <v>9099</v>
      </c>
      <c r="E131" s="26">
        <v>4703.94</v>
      </c>
      <c r="F131" s="29">
        <f t="shared" si="3"/>
        <v>51.69732937685459</v>
      </c>
      <c r="G131" s="7"/>
      <c r="H131" s="7"/>
      <c r="I131" s="7"/>
    </row>
    <row r="132" spans="1:9" ht="12.75">
      <c r="A132" s="28"/>
      <c r="B132" s="25" t="s">
        <v>167</v>
      </c>
      <c r="C132" s="25" t="s">
        <v>16</v>
      </c>
      <c r="D132" s="26">
        <v>1292</v>
      </c>
      <c r="E132" s="26">
        <v>664.64</v>
      </c>
      <c r="F132" s="29">
        <f t="shared" si="3"/>
        <v>51.44272445820433</v>
      </c>
      <c r="G132" s="7"/>
      <c r="H132" s="7"/>
      <c r="I132" s="7"/>
    </row>
    <row r="133" spans="1:9" ht="12.75">
      <c r="A133" s="28"/>
      <c r="B133" s="25" t="s">
        <v>168</v>
      </c>
      <c r="C133" s="25" t="s">
        <v>18</v>
      </c>
      <c r="D133" s="26">
        <v>178</v>
      </c>
      <c r="E133" s="26">
        <v>48.39</v>
      </c>
      <c r="F133" s="29">
        <f t="shared" si="3"/>
        <v>27.185393258426966</v>
      </c>
      <c r="G133" s="7"/>
      <c r="H133" s="7"/>
      <c r="I133" s="7"/>
    </row>
    <row r="134" spans="1:9" ht="12.75">
      <c r="A134" s="28"/>
      <c r="B134" s="25" t="s">
        <v>169</v>
      </c>
      <c r="C134" s="25" t="s">
        <v>20</v>
      </c>
      <c r="D134" s="26">
        <v>227</v>
      </c>
      <c r="E134" s="26">
        <v>0</v>
      </c>
      <c r="F134" s="29">
        <f t="shared" si="3"/>
        <v>0</v>
      </c>
      <c r="G134" s="7"/>
      <c r="H134" s="7"/>
      <c r="I134" s="7"/>
    </row>
    <row r="135" spans="1:9" ht="12.75">
      <c r="A135" s="28"/>
      <c r="B135" s="25" t="s">
        <v>170</v>
      </c>
      <c r="C135" s="25" t="s">
        <v>22</v>
      </c>
      <c r="D135" s="26">
        <v>5014</v>
      </c>
      <c r="E135" s="26">
        <v>3841.85</v>
      </c>
      <c r="F135" s="29">
        <f t="shared" si="3"/>
        <v>76.62245712006383</v>
      </c>
      <c r="G135" s="7"/>
      <c r="H135" s="7"/>
      <c r="I135" s="7"/>
    </row>
    <row r="136" spans="1:9" ht="12.75">
      <c r="A136" s="28"/>
      <c r="B136" s="25" t="s">
        <v>171</v>
      </c>
      <c r="C136" s="25" t="s">
        <v>24</v>
      </c>
      <c r="D136" s="26">
        <v>36</v>
      </c>
      <c r="E136" s="26">
        <v>0</v>
      </c>
      <c r="F136" s="29">
        <v>0</v>
      </c>
      <c r="G136" s="7"/>
      <c r="H136" s="7"/>
      <c r="I136" s="7"/>
    </row>
    <row r="137" spans="1:9" ht="12.75">
      <c r="A137" s="28"/>
      <c r="B137" s="25" t="s">
        <v>162</v>
      </c>
      <c r="C137" s="25" t="s">
        <v>142</v>
      </c>
      <c r="D137" s="26">
        <v>0</v>
      </c>
      <c r="E137" s="26">
        <v>0</v>
      </c>
      <c r="F137" s="29">
        <v>0</v>
      </c>
      <c r="G137" s="7"/>
      <c r="H137" s="7"/>
      <c r="I137" s="7"/>
    </row>
    <row r="138" spans="1:9" ht="12.75">
      <c r="A138" s="28"/>
      <c r="B138" s="25" t="s">
        <v>176</v>
      </c>
      <c r="C138" s="25" t="s">
        <v>26</v>
      </c>
      <c r="D138" s="26">
        <v>661</v>
      </c>
      <c r="E138" s="26">
        <v>237.72</v>
      </c>
      <c r="F138" s="29">
        <f t="shared" si="3"/>
        <v>35.963691376701966</v>
      </c>
      <c r="G138" s="7"/>
      <c r="H138" s="7"/>
      <c r="I138" s="7"/>
    </row>
    <row r="139" spans="1:9" ht="12.75">
      <c r="A139" s="28"/>
      <c r="B139" s="25" t="s">
        <v>227</v>
      </c>
      <c r="C139" s="25" t="s">
        <v>256</v>
      </c>
      <c r="D139" s="26">
        <v>490</v>
      </c>
      <c r="E139" s="26">
        <v>266.3</v>
      </c>
      <c r="F139" s="29">
        <f>(E139*100)/D139</f>
        <v>54.3469387755102</v>
      </c>
      <c r="G139" s="7"/>
      <c r="H139" s="7"/>
      <c r="I139" s="7"/>
    </row>
    <row r="140" spans="1:9" ht="12.75">
      <c r="A140" s="28"/>
      <c r="B140" s="25" t="s">
        <v>172</v>
      </c>
      <c r="C140" s="25" t="s">
        <v>28</v>
      </c>
      <c r="D140" s="26">
        <v>148</v>
      </c>
      <c r="E140" s="26">
        <v>24.48</v>
      </c>
      <c r="F140" s="29">
        <f t="shared" si="3"/>
        <v>16.54054054054054</v>
      </c>
      <c r="G140" s="7"/>
      <c r="H140" s="7"/>
      <c r="I140" s="7"/>
    </row>
    <row r="141" spans="1:9" ht="13.5" thickBot="1">
      <c r="A141" s="36"/>
      <c r="B141" s="24" t="s">
        <v>173</v>
      </c>
      <c r="C141" s="24" t="s">
        <v>32</v>
      </c>
      <c r="D141" s="18">
        <v>4149</v>
      </c>
      <c r="E141" s="18">
        <v>4149</v>
      </c>
      <c r="F141" s="37">
        <f t="shared" si="3"/>
        <v>100</v>
      </c>
      <c r="G141" s="7"/>
      <c r="H141" s="7"/>
      <c r="I141" s="7"/>
    </row>
    <row r="142" spans="1:9" ht="13.5" thickBot="1">
      <c r="A142" s="19" t="s">
        <v>39</v>
      </c>
      <c r="B142" s="21"/>
      <c r="C142" s="21"/>
      <c r="D142" s="16">
        <f>SUM(D128:D141)</f>
        <v>73898</v>
      </c>
      <c r="E142" s="16">
        <f>SUM(E128:E141)</f>
        <v>41146.50000000001</v>
      </c>
      <c r="F142" s="22">
        <f t="shared" si="3"/>
        <v>55.68012666107338</v>
      </c>
      <c r="G142" s="7"/>
      <c r="H142" s="7"/>
      <c r="I142" s="7"/>
    </row>
    <row r="143" spans="1:9" ht="12.75">
      <c r="A143" s="77" t="s">
        <v>175</v>
      </c>
      <c r="B143" s="25" t="s">
        <v>163</v>
      </c>
      <c r="C143" s="25" t="s">
        <v>5</v>
      </c>
      <c r="D143" s="26">
        <v>2529</v>
      </c>
      <c r="E143" s="26">
        <v>1208.7</v>
      </c>
      <c r="F143" s="81">
        <f t="shared" si="3"/>
        <v>47.79359430604982</v>
      </c>
      <c r="G143" s="7"/>
      <c r="H143" s="7"/>
      <c r="I143" s="7"/>
    </row>
    <row r="144" spans="1:9" ht="13.5" thickBot="1">
      <c r="A144" s="77"/>
      <c r="B144" s="25"/>
      <c r="C144" s="25"/>
      <c r="D144" s="26"/>
      <c r="E144" s="26"/>
      <c r="F144" s="87" t="s">
        <v>262</v>
      </c>
      <c r="G144" s="7"/>
      <c r="H144" s="7"/>
      <c r="I144" s="7"/>
    </row>
    <row r="145" spans="1:9" ht="13.5" thickBot="1">
      <c r="A145" s="79" t="s">
        <v>1</v>
      </c>
      <c r="B145" s="14" t="s">
        <v>99</v>
      </c>
      <c r="C145" s="15" t="s">
        <v>121</v>
      </c>
      <c r="D145" s="16" t="s">
        <v>7</v>
      </c>
      <c r="E145" s="15" t="s">
        <v>6</v>
      </c>
      <c r="F145" s="44" t="s">
        <v>2</v>
      </c>
      <c r="G145" s="7"/>
      <c r="H145" s="7"/>
      <c r="I145" s="7"/>
    </row>
    <row r="146" spans="1:9" ht="12.75">
      <c r="A146" s="28"/>
      <c r="B146" s="25" t="s">
        <v>164</v>
      </c>
      <c r="C146" s="25" t="s">
        <v>9</v>
      </c>
      <c r="D146" s="26">
        <v>31989</v>
      </c>
      <c r="E146" s="26">
        <v>14916.06</v>
      </c>
      <c r="F146" s="29">
        <f t="shared" si="3"/>
        <v>46.628716121166654</v>
      </c>
      <c r="G146" s="7"/>
      <c r="H146" s="7"/>
      <c r="I146" s="7"/>
    </row>
    <row r="147" spans="1:9" ht="12.75">
      <c r="A147" s="28"/>
      <c r="B147" s="25" t="s">
        <v>165</v>
      </c>
      <c r="C147" s="25" t="s">
        <v>11</v>
      </c>
      <c r="D147" s="26">
        <v>2577</v>
      </c>
      <c r="E147" s="26">
        <v>2577</v>
      </c>
      <c r="F147" s="29">
        <f t="shared" si="3"/>
        <v>100</v>
      </c>
      <c r="G147" s="7"/>
      <c r="H147" s="7"/>
      <c r="I147" s="7"/>
    </row>
    <row r="148" spans="1:9" ht="12.75">
      <c r="A148" s="28"/>
      <c r="B148" s="25" t="s">
        <v>166</v>
      </c>
      <c r="C148" s="25" t="s">
        <v>13</v>
      </c>
      <c r="D148" s="26">
        <v>6108</v>
      </c>
      <c r="E148" s="26">
        <v>3242.9</v>
      </c>
      <c r="F148" s="29">
        <f t="shared" si="3"/>
        <v>53.092665356908974</v>
      </c>
      <c r="G148" s="7"/>
      <c r="H148" s="7"/>
      <c r="I148" s="7"/>
    </row>
    <row r="149" spans="1:9" ht="12.75">
      <c r="A149" s="28"/>
      <c r="B149" s="25" t="s">
        <v>167</v>
      </c>
      <c r="C149" s="25" t="s">
        <v>16</v>
      </c>
      <c r="D149" s="26">
        <v>863</v>
      </c>
      <c r="E149" s="26">
        <v>458.21</v>
      </c>
      <c r="F149" s="29">
        <f t="shared" si="3"/>
        <v>53.095017381228274</v>
      </c>
      <c r="G149" s="7"/>
      <c r="H149" s="7"/>
      <c r="I149" s="7"/>
    </row>
    <row r="150" spans="1:9" ht="12.75">
      <c r="A150" s="28"/>
      <c r="B150" s="25" t="s">
        <v>168</v>
      </c>
      <c r="C150" s="25" t="s">
        <v>18</v>
      </c>
      <c r="D150" s="26">
        <v>2754</v>
      </c>
      <c r="E150" s="26">
        <v>172.1</v>
      </c>
      <c r="F150" s="29">
        <f t="shared" si="3"/>
        <v>6.249092229484386</v>
      </c>
      <c r="G150" s="7"/>
      <c r="H150" s="7"/>
      <c r="I150" s="7"/>
    </row>
    <row r="151" spans="1:9" ht="12.75">
      <c r="A151" s="28"/>
      <c r="B151" s="25" t="s">
        <v>169</v>
      </c>
      <c r="C151" s="25" t="s">
        <v>20</v>
      </c>
      <c r="D151" s="26">
        <v>1200</v>
      </c>
      <c r="E151" s="26">
        <v>405.1</v>
      </c>
      <c r="F151" s="29">
        <f t="shared" si="3"/>
        <v>33.75833333333333</v>
      </c>
      <c r="G151" s="7"/>
      <c r="H151" s="7"/>
      <c r="I151" s="7"/>
    </row>
    <row r="152" spans="1:9" ht="12.75">
      <c r="A152" s="28"/>
      <c r="B152" s="25" t="s">
        <v>170</v>
      </c>
      <c r="C152" s="25" t="s">
        <v>22</v>
      </c>
      <c r="D152" s="26">
        <v>4250</v>
      </c>
      <c r="E152" s="26">
        <v>2955.58</v>
      </c>
      <c r="F152" s="29">
        <f t="shared" si="3"/>
        <v>69.5430588235294</v>
      </c>
      <c r="G152" s="7"/>
      <c r="H152" s="7"/>
      <c r="I152" s="7"/>
    </row>
    <row r="153" spans="1:9" ht="12.75">
      <c r="A153" s="28"/>
      <c r="B153" s="25" t="s">
        <v>162</v>
      </c>
      <c r="C153" s="25" t="s">
        <v>142</v>
      </c>
      <c r="D153" s="26">
        <v>0</v>
      </c>
      <c r="E153" s="26">
        <v>0</v>
      </c>
      <c r="F153" s="29">
        <v>0</v>
      </c>
      <c r="G153" s="7"/>
      <c r="H153" s="7"/>
      <c r="I153" s="7"/>
    </row>
    <row r="154" spans="1:9" ht="12.75">
      <c r="A154" s="28"/>
      <c r="B154" s="25" t="s">
        <v>176</v>
      </c>
      <c r="C154" s="25" t="s">
        <v>26</v>
      </c>
      <c r="D154" s="26">
        <v>200</v>
      </c>
      <c r="E154" s="26">
        <v>61.2</v>
      </c>
      <c r="F154" s="29">
        <f>(E154*100)/D154</f>
        <v>30.6</v>
      </c>
      <c r="G154" s="7"/>
      <c r="H154" s="7"/>
      <c r="I154" s="7"/>
    </row>
    <row r="155" spans="1:9" ht="12.75">
      <c r="A155" s="28"/>
      <c r="B155" s="25" t="s">
        <v>172</v>
      </c>
      <c r="C155" s="25" t="s">
        <v>28</v>
      </c>
      <c r="D155" s="26">
        <v>600</v>
      </c>
      <c r="E155" s="26">
        <v>384.46</v>
      </c>
      <c r="F155" s="29">
        <f t="shared" si="3"/>
        <v>64.07666666666667</v>
      </c>
      <c r="G155" s="7"/>
      <c r="H155" s="7"/>
      <c r="I155" s="7"/>
    </row>
    <row r="156" spans="1:9" ht="13.5" thickBot="1">
      <c r="A156" s="36"/>
      <c r="B156" s="24" t="s">
        <v>173</v>
      </c>
      <c r="C156" s="24" t="s">
        <v>32</v>
      </c>
      <c r="D156" s="18">
        <v>2759</v>
      </c>
      <c r="E156" s="18">
        <v>2759</v>
      </c>
      <c r="F156" s="37">
        <f t="shared" si="3"/>
        <v>100</v>
      </c>
      <c r="G156" s="7"/>
      <c r="H156" s="7"/>
      <c r="I156" s="7"/>
    </row>
    <row r="157" spans="1:9" ht="13.5" thickBot="1">
      <c r="A157" s="19" t="s">
        <v>39</v>
      </c>
      <c r="B157" s="21"/>
      <c r="C157" s="21"/>
      <c r="D157" s="16">
        <f>SUM(D143:D156)</f>
        <v>55829</v>
      </c>
      <c r="E157" s="16">
        <f>SUM(E143:E156)</f>
        <v>29140.31</v>
      </c>
      <c r="F157" s="22">
        <f t="shared" si="3"/>
        <v>52.1956510057497</v>
      </c>
      <c r="G157" s="7"/>
      <c r="H157" s="7"/>
      <c r="I157" s="7"/>
    </row>
    <row r="158" spans="1:9" ht="12.75">
      <c r="A158" s="96" t="s">
        <v>178</v>
      </c>
      <c r="B158" s="83" t="s">
        <v>163</v>
      </c>
      <c r="C158" s="83" t="s">
        <v>5</v>
      </c>
      <c r="D158" s="84">
        <v>5870</v>
      </c>
      <c r="E158" s="84">
        <v>2815.32</v>
      </c>
      <c r="F158" s="85">
        <f t="shared" si="3"/>
        <v>47.961158432708686</v>
      </c>
      <c r="G158" s="7"/>
      <c r="H158" s="7"/>
      <c r="I158" s="7"/>
    </row>
    <row r="159" spans="1:9" ht="12.75">
      <c r="A159" s="28"/>
      <c r="B159" s="25" t="s">
        <v>164</v>
      </c>
      <c r="C159" s="25" t="s">
        <v>9</v>
      </c>
      <c r="D159" s="26">
        <v>66009</v>
      </c>
      <c r="E159" s="26">
        <v>32442.91</v>
      </c>
      <c r="F159" s="29">
        <f t="shared" si="3"/>
        <v>49.149222075777544</v>
      </c>
      <c r="G159" s="7"/>
      <c r="H159" s="7"/>
      <c r="I159" s="7"/>
    </row>
    <row r="160" spans="1:9" ht="12.75">
      <c r="A160" s="28"/>
      <c r="B160" s="25" t="s">
        <v>165</v>
      </c>
      <c r="C160" s="25" t="s">
        <v>11</v>
      </c>
      <c r="D160" s="26">
        <v>5257</v>
      </c>
      <c r="E160" s="26">
        <v>5256.1</v>
      </c>
      <c r="F160" s="29">
        <f t="shared" si="3"/>
        <v>99.9828799695644</v>
      </c>
      <c r="G160" s="7"/>
      <c r="H160" s="7"/>
      <c r="I160" s="7"/>
    </row>
    <row r="161" spans="1:9" ht="12.75">
      <c r="A161" s="28"/>
      <c r="B161" s="25" t="s">
        <v>166</v>
      </c>
      <c r="C161" s="25" t="s">
        <v>13</v>
      </c>
      <c r="D161" s="26">
        <v>13347</v>
      </c>
      <c r="E161" s="26">
        <v>6795.42</v>
      </c>
      <c r="F161" s="29">
        <f t="shared" si="3"/>
        <v>50.9134636997078</v>
      </c>
      <c r="G161" s="7"/>
      <c r="H161" s="7"/>
      <c r="I161" s="7"/>
    </row>
    <row r="162" spans="1:9" ht="12.75">
      <c r="A162" s="28"/>
      <c r="B162" s="25" t="s">
        <v>167</v>
      </c>
      <c r="C162" s="25" t="s">
        <v>16</v>
      </c>
      <c r="D162" s="26">
        <v>1886</v>
      </c>
      <c r="E162" s="26">
        <v>960.11</v>
      </c>
      <c r="F162" s="29">
        <f t="shared" si="3"/>
        <v>50.90721102863203</v>
      </c>
      <c r="G162" s="7"/>
      <c r="H162" s="7"/>
      <c r="I162" s="7"/>
    </row>
    <row r="163" spans="1:9" ht="12.75">
      <c r="A163" s="36"/>
      <c r="B163" s="24" t="s">
        <v>168</v>
      </c>
      <c r="C163" s="24" t="s">
        <v>18</v>
      </c>
      <c r="D163" s="18">
        <v>5262</v>
      </c>
      <c r="E163" s="18">
        <v>3122.87</v>
      </c>
      <c r="F163" s="37">
        <f t="shared" si="3"/>
        <v>59.347586469023184</v>
      </c>
      <c r="G163" s="7"/>
      <c r="H163" s="7"/>
      <c r="I163" s="7"/>
    </row>
    <row r="164" spans="1:9" ht="12.75">
      <c r="A164" s="28"/>
      <c r="B164" s="25" t="s">
        <v>169</v>
      </c>
      <c r="C164" s="25" t="s">
        <v>20</v>
      </c>
      <c r="D164" s="26">
        <v>306</v>
      </c>
      <c r="E164" s="26">
        <v>0</v>
      </c>
      <c r="F164" s="29">
        <f t="shared" si="3"/>
        <v>0</v>
      </c>
      <c r="G164" s="7"/>
      <c r="H164" s="7"/>
      <c r="I164" s="7"/>
    </row>
    <row r="165" spans="1:9" ht="12.75">
      <c r="A165" s="28"/>
      <c r="B165" s="25" t="s">
        <v>170</v>
      </c>
      <c r="C165" s="25" t="s">
        <v>22</v>
      </c>
      <c r="D165" s="26">
        <v>1885</v>
      </c>
      <c r="E165" s="26">
        <v>1078.79</v>
      </c>
      <c r="F165" s="29">
        <f t="shared" si="3"/>
        <v>57.23023872679045</v>
      </c>
      <c r="G165" s="7"/>
      <c r="H165" s="7"/>
      <c r="I165" s="7"/>
    </row>
    <row r="166" spans="1:9" ht="12.75">
      <c r="A166" s="28"/>
      <c r="B166" s="25" t="s">
        <v>171</v>
      </c>
      <c r="C166" s="25" t="s">
        <v>24</v>
      </c>
      <c r="D166" s="26">
        <v>408</v>
      </c>
      <c r="E166" s="26">
        <v>0</v>
      </c>
      <c r="F166" s="29">
        <f t="shared" si="3"/>
        <v>0</v>
      </c>
      <c r="G166" s="7"/>
      <c r="H166" s="7"/>
      <c r="I166" s="7"/>
    </row>
    <row r="167" spans="1:9" ht="12.75">
      <c r="A167" s="28"/>
      <c r="B167" s="25" t="s">
        <v>162</v>
      </c>
      <c r="C167" s="25" t="s">
        <v>142</v>
      </c>
      <c r="D167" s="26">
        <v>184</v>
      </c>
      <c r="E167" s="26">
        <v>0</v>
      </c>
      <c r="F167" s="29">
        <f t="shared" si="3"/>
        <v>0</v>
      </c>
      <c r="G167" s="7"/>
      <c r="H167" s="7"/>
      <c r="I167" s="7"/>
    </row>
    <row r="168" spans="1:9" ht="12.75">
      <c r="A168" s="28"/>
      <c r="B168" s="25" t="s">
        <v>176</v>
      </c>
      <c r="C168" s="25" t="s">
        <v>26</v>
      </c>
      <c r="D168" s="26">
        <v>417</v>
      </c>
      <c r="E168" s="26">
        <v>94.86</v>
      </c>
      <c r="F168" s="29">
        <f t="shared" si="3"/>
        <v>22.74820143884892</v>
      </c>
      <c r="G168" s="7"/>
      <c r="H168" s="7"/>
      <c r="I168" s="7"/>
    </row>
    <row r="169" spans="1:9" ht="12.75">
      <c r="A169" s="28"/>
      <c r="B169" s="25" t="s">
        <v>223</v>
      </c>
      <c r="C169" s="25" t="s">
        <v>256</v>
      </c>
      <c r="D169" s="26">
        <v>500</v>
      </c>
      <c r="E169" s="26">
        <v>262.9</v>
      </c>
      <c r="F169" s="29">
        <f t="shared" si="3"/>
        <v>52.57999999999999</v>
      </c>
      <c r="G169" s="7"/>
      <c r="H169" s="7"/>
      <c r="I169" s="7"/>
    </row>
    <row r="170" spans="1:9" ht="12.75">
      <c r="A170" s="28"/>
      <c r="B170" s="25" t="s">
        <v>172</v>
      </c>
      <c r="C170" s="25" t="s">
        <v>28</v>
      </c>
      <c r="D170" s="26">
        <v>102</v>
      </c>
      <c r="E170" s="26">
        <v>47.08</v>
      </c>
      <c r="F170" s="29">
        <f t="shared" si="3"/>
        <v>46.15686274509804</v>
      </c>
      <c r="G170" s="7"/>
      <c r="H170" s="7"/>
      <c r="I170" s="7"/>
    </row>
    <row r="171" spans="1:9" ht="12.75">
      <c r="A171" s="28"/>
      <c r="B171" s="25" t="s">
        <v>173</v>
      </c>
      <c r="C171" s="25" t="s">
        <v>32</v>
      </c>
      <c r="D171" s="26">
        <v>5196</v>
      </c>
      <c r="E171" s="26">
        <v>5196</v>
      </c>
      <c r="F171" s="29">
        <f t="shared" si="3"/>
        <v>100</v>
      </c>
      <c r="G171" s="7"/>
      <c r="H171" s="7"/>
      <c r="I171" s="7"/>
    </row>
    <row r="172" spans="1:9" ht="13.5" thickBot="1">
      <c r="A172" s="70"/>
      <c r="B172" s="47" t="s">
        <v>237</v>
      </c>
      <c r="C172" s="31" t="s">
        <v>253</v>
      </c>
      <c r="D172" s="59">
        <v>750</v>
      </c>
      <c r="E172" s="59">
        <v>164.76</v>
      </c>
      <c r="F172" s="65">
        <f t="shared" si="3"/>
        <v>21.968</v>
      </c>
      <c r="G172" s="7"/>
      <c r="H172" s="7"/>
      <c r="I172" s="7"/>
    </row>
    <row r="173" spans="1:9" ht="13.5" thickBot="1">
      <c r="A173" s="19" t="s">
        <v>39</v>
      </c>
      <c r="B173" s="21"/>
      <c r="C173" s="21"/>
      <c r="D173" s="16">
        <f>SUM(D158:D172)</f>
        <v>107379</v>
      </c>
      <c r="E173" s="16">
        <f>SUM(E158:E172)</f>
        <v>58237.12000000001</v>
      </c>
      <c r="F173" s="22">
        <f t="shared" si="3"/>
        <v>54.23511114836235</v>
      </c>
      <c r="G173" s="7"/>
      <c r="H173" s="7"/>
      <c r="I173" s="7"/>
    </row>
    <row r="174" spans="1:9" ht="13.5" thickBot="1">
      <c r="A174" s="19" t="s">
        <v>39</v>
      </c>
      <c r="B174" s="15" t="s">
        <v>182</v>
      </c>
      <c r="C174" s="21"/>
      <c r="D174" s="16">
        <f>D173+D157+D142</f>
        <v>237106</v>
      </c>
      <c r="E174" s="16">
        <f>E173+E157+E142</f>
        <v>128523.93000000002</v>
      </c>
      <c r="F174" s="22">
        <f t="shared" si="3"/>
        <v>54.205262625155</v>
      </c>
      <c r="G174" s="7"/>
      <c r="H174" s="7"/>
      <c r="I174" s="7"/>
    </row>
    <row r="175" spans="1:9" ht="12.75">
      <c r="A175" s="32" t="s">
        <v>55</v>
      </c>
      <c r="B175" s="23" t="s">
        <v>43</v>
      </c>
      <c r="C175" s="23" t="s">
        <v>5</v>
      </c>
      <c r="D175" s="17">
        <v>6609</v>
      </c>
      <c r="E175" s="17">
        <v>3276.7</v>
      </c>
      <c r="F175" s="35">
        <f aca="true" t="shared" si="4" ref="F175:F186">(E175*100)/D175</f>
        <v>49.579361476774096</v>
      </c>
      <c r="G175" s="7"/>
      <c r="H175" s="7"/>
      <c r="I175" s="7"/>
    </row>
    <row r="176" spans="1:9" ht="12.75">
      <c r="A176" s="28"/>
      <c r="B176" s="25" t="s">
        <v>44</v>
      </c>
      <c r="C176" s="25" t="s">
        <v>9</v>
      </c>
      <c r="D176" s="26">
        <v>110029</v>
      </c>
      <c r="E176" s="26">
        <v>54082.29</v>
      </c>
      <c r="F176" s="29">
        <f t="shared" si="4"/>
        <v>49.15275972698107</v>
      </c>
      <c r="G176" s="7"/>
      <c r="H176" s="7"/>
      <c r="I176" s="7"/>
    </row>
    <row r="177" spans="1:9" ht="12.75">
      <c r="A177" s="28"/>
      <c r="B177" s="25" t="s">
        <v>45</v>
      </c>
      <c r="C177" s="25" t="s">
        <v>11</v>
      </c>
      <c r="D177" s="26">
        <v>8878</v>
      </c>
      <c r="E177" s="26">
        <v>8877.55</v>
      </c>
      <c r="F177" s="29">
        <f t="shared" si="4"/>
        <v>99.99493129083126</v>
      </c>
      <c r="G177" s="7"/>
      <c r="H177" s="7"/>
      <c r="I177" s="7"/>
    </row>
    <row r="178" spans="1:9" ht="12.75">
      <c r="A178" s="28"/>
      <c r="B178" s="25" t="s">
        <v>46</v>
      </c>
      <c r="C178" s="25" t="s">
        <v>13</v>
      </c>
      <c r="D178" s="26">
        <v>21730</v>
      </c>
      <c r="E178" s="26">
        <v>11148.49</v>
      </c>
      <c r="F178" s="29">
        <f t="shared" si="4"/>
        <v>51.30460193281178</v>
      </c>
      <c r="G178" s="7"/>
      <c r="H178" s="7"/>
      <c r="I178" s="7"/>
    </row>
    <row r="179" spans="1:9" ht="12.75">
      <c r="A179" s="28"/>
      <c r="B179" s="25" t="s">
        <v>47</v>
      </c>
      <c r="C179" s="25" t="s">
        <v>16</v>
      </c>
      <c r="D179" s="26">
        <v>3071</v>
      </c>
      <c r="E179" s="26">
        <v>1575.91</v>
      </c>
      <c r="F179" s="29">
        <f t="shared" si="4"/>
        <v>51.3158580267014</v>
      </c>
      <c r="G179" s="7"/>
      <c r="H179" s="7"/>
      <c r="I179" s="7"/>
    </row>
    <row r="180" spans="1:9" ht="13.5" thickBot="1">
      <c r="A180" s="28"/>
      <c r="B180" s="25"/>
      <c r="C180" s="25"/>
      <c r="D180" s="26"/>
      <c r="E180" s="26"/>
      <c r="F180" s="86" t="s">
        <v>263</v>
      </c>
      <c r="G180" s="7"/>
      <c r="H180" s="7"/>
      <c r="I180" s="7"/>
    </row>
    <row r="181" spans="1:9" ht="13.5" thickBot="1">
      <c r="A181" s="79" t="s">
        <v>1</v>
      </c>
      <c r="B181" s="14" t="s">
        <v>99</v>
      </c>
      <c r="C181" s="15" t="s">
        <v>121</v>
      </c>
      <c r="D181" s="16" t="s">
        <v>7</v>
      </c>
      <c r="E181" s="15" t="s">
        <v>6</v>
      </c>
      <c r="F181" s="44" t="s">
        <v>2</v>
      </c>
      <c r="G181" s="7"/>
      <c r="H181" s="7"/>
      <c r="I181" s="7"/>
    </row>
    <row r="182" spans="1:9" ht="12.75">
      <c r="A182" s="28"/>
      <c r="B182" s="25" t="s">
        <v>219</v>
      </c>
      <c r="C182" s="25" t="s">
        <v>146</v>
      </c>
      <c r="D182" s="26">
        <v>250</v>
      </c>
      <c r="E182" s="26">
        <v>0</v>
      </c>
      <c r="F182" s="29">
        <v>0</v>
      </c>
      <c r="G182" s="7"/>
      <c r="H182" s="7"/>
      <c r="I182" s="7"/>
    </row>
    <row r="183" spans="1:9" ht="12.75">
      <c r="A183" s="28"/>
      <c r="B183" s="25" t="s">
        <v>48</v>
      </c>
      <c r="C183" s="25" t="s">
        <v>18</v>
      </c>
      <c r="D183" s="26">
        <v>5495</v>
      </c>
      <c r="E183" s="26">
        <v>2156.94</v>
      </c>
      <c r="F183" s="29">
        <f t="shared" si="4"/>
        <v>39.25277525022748</v>
      </c>
      <c r="G183" s="7"/>
      <c r="H183" s="7"/>
      <c r="I183" s="7"/>
    </row>
    <row r="184" spans="1:9" ht="12.75">
      <c r="A184" s="28"/>
      <c r="B184" s="25" t="s">
        <v>56</v>
      </c>
      <c r="C184" s="25" t="s">
        <v>57</v>
      </c>
      <c r="D184" s="26">
        <v>20585</v>
      </c>
      <c r="E184" s="26">
        <v>8608.39</v>
      </c>
      <c r="F184" s="29">
        <f t="shared" si="4"/>
        <v>41.8187515180957</v>
      </c>
      <c r="G184" s="7"/>
      <c r="H184" s="7"/>
      <c r="I184" s="7"/>
    </row>
    <row r="185" spans="1:9" ht="12.75">
      <c r="A185" s="28"/>
      <c r="B185" s="25" t="s">
        <v>49</v>
      </c>
      <c r="C185" s="25" t="s">
        <v>20</v>
      </c>
      <c r="D185" s="26">
        <v>1400</v>
      </c>
      <c r="E185" s="26">
        <v>388</v>
      </c>
      <c r="F185" s="29">
        <f t="shared" si="4"/>
        <v>27.714285714285715</v>
      </c>
      <c r="G185" s="7"/>
      <c r="H185" s="7"/>
      <c r="I185" s="7"/>
    </row>
    <row r="186" spans="1:9" ht="12.75">
      <c r="A186" s="28"/>
      <c r="B186" s="25" t="s">
        <v>50</v>
      </c>
      <c r="C186" s="25" t="s">
        <v>22</v>
      </c>
      <c r="D186" s="26">
        <v>19600</v>
      </c>
      <c r="E186" s="26">
        <v>8172.22</v>
      </c>
      <c r="F186" s="29">
        <f t="shared" si="4"/>
        <v>41.695</v>
      </c>
      <c r="G186" s="7"/>
      <c r="H186" s="7"/>
      <c r="I186" s="7"/>
    </row>
    <row r="187" spans="1:9" ht="12.75">
      <c r="A187" s="28"/>
      <c r="B187" s="25" t="s">
        <v>51</v>
      </c>
      <c r="C187" s="25" t="s">
        <v>24</v>
      </c>
      <c r="D187" s="26">
        <v>2000</v>
      </c>
      <c r="E187" s="26">
        <v>398.9</v>
      </c>
      <c r="F187" s="29">
        <f t="shared" si="3"/>
        <v>19.945</v>
      </c>
      <c r="G187" s="7"/>
      <c r="H187" s="7"/>
      <c r="I187" s="7"/>
    </row>
    <row r="188" spans="1:9" ht="12.75">
      <c r="A188" s="28"/>
      <c r="B188" s="25" t="s">
        <v>177</v>
      </c>
      <c r="C188" s="25" t="s">
        <v>142</v>
      </c>
      <c r="D188" s="26">
        <v>100</v>
      </c>
      <c r="E188" s="26">
        <v>0</v>
      </c>
      <c r="F188" s="29">
        <f>(E188*100)/D188</f>
        <v>0</v>
      </c>
      <c r="G188" s="7"/>
      <c r="H188" s="7"/>
      <c r="I188" s="7"/>
    </row>
    <row r="189" spans="1:9" ht="12.75">
      <c r="A189" s="28"/>
      <c r="B189" s="25" t="s">
        <v>54</v>
      </c>
      <c r="C189" s="25" t="s">
        <v>26</v>
      </c>
      <c r="D189" s="26">
        <v>2050</v>
      </c>
      <c r="E189" s="26">
        <v>716.19</v>
      </c>
      <c r="F189" s="29">
        <f t="shared" si="3"/>
        <v>34.93609756097561</v>
      </c>
      <c r="G189" s="7"/>
      <c r="H189" s="7"/>
      <c r="I189" s="7"/>
    </row>
    <row r="190" spans="1:9" ht="12.75">
      <c r="A190" s="28"/>
      <c r="B190" s="25" t="s">
        <v>228</v>
      </c>
      <c r="C190" s="25" t="s">
        <v>256</v>
      </c>
      <c r="D190" s="26">
        <v>1000</v>
      </c>
      <c r="E190" s="26">
        <v>466.75</v>
      </c>
      <c r="F190" s="29">
        <f t="shared" si="3"/>
        <v>46.675</v>
      </c>
      <c r="G190" s="7"/>
      <c r="H190" s="7"/>
      <c r="I190" s="7"/>
    </row>
    <row r="191" spans="1:9" ht="12.75">
      <c r="A191" s="28"/>
      <c r="B191" s="25" t="s">
        <v>52</v>
      </c>
      <c r="C191" s="25" t="s">
        <v>28</v>
      </c>
      <c r="D191" s="26">
        <v>1000</v>
      </c>
      <c r="E191" s="26">
        <v>53.44</v>
      </c>
      <c r="F191" s="29">
        <f t="shared" si="3"/>
        <v>5.344</v>
      </c>
      <c r="G191" s="7"/>
      <c r="H191" s="7"/>
      <c r="I191" s="7"/>
    </row>
    <row r="192" spans="1:9" ht="12.75">
      <c r="A192" s="28"/>
      <c r="B192" s="25" t="s">
        <v>58</v>
      </c>
      <c r="C192" s="25" t="s">
        <v>30</v>
      </c>
      <c r="D192" s="26">
        <v>336</v>
      </c>
      <c r="E192" s="26">
        <v>336</v>
      </c>
      <c r="F192" s="29">
        <f t="shared" si="3"/>
        <v>100</v>
      </c>
      <c r="G192" s="7"/>
      <c r="H192" s="7"/>
      <c r="I192" s="7"/>
    </row>
    <row r="193" spans="1:9" ht="12.75">
      <c r="A193" s="28"/>
      <c r="B193" s="25" t="s">
        <v>53</v>
      </c>
      <c r="C193" s="25" t="s">
        <v>32</v>
      </c>
      <c r="D193" s="26">
        <v>7220</v>
      </c>
      <c r="E193" s="26">
        <v>7220</v>
      </c>
      <c r="F193" s="29">
        <f t="shared" si="3"/>
        <v>100</v>
      </c>
      <c r="G193" s="7"/>
      <c r="H193" s="7"/>
      <c r="I193" s="7"/>
    </row>
    <row r="194" spans="1:9" ht="12.75">
      <c r="A194" s="28"/>
      <c r="B194" s="25" t="s">
        <v>200</v>
      </c>
      <c r="C194" s="25" t="s">
        <v>180</v>
      </c>
      <c r="D194" s="26">
        <v>0</v>
      </c>
      <c r="E194" s="26">
        <v>0</v>
      </c>
      <c r="F194" s="29">
        <v>0</v>
      </c>
      <c r="G194" s="7"/>
      <c r="H194" s="7"/>
      <c r="I194" s="7"/>
    </row>
    <row r="195" spans="1:9" ht="12.75">
      <c r="A195" s="28"/>
      <c r="B195" s="25" t="s">
        <v>229</v>
      </c>
      <c r="C195" s="25" t="s">
        <v>253</v>
      </c>
      <c r="D195" s="26">
        <v>500</v>
      </c>
      <c r="E195" s="26">
        <v>0</v>
      </c>
      <c r="F195" s="29">
        <f>(E195*100)/D195</f>
        <v>0</v>
      </c>
      <c r="G195" s="7"/>
      <c r="H195" s="7"/>
      <c r="I195" s="7"/>
    </row>
    <row r="196" spans="1:9" ht="12.75">
      <c r="A196" s="28"/>
      <c r="B196" s="25" t="s">
        <v>191</v>
      </c>
      <c r="C196" s="25" t="s">
        <v>34</v>
      </c>
      <c r="D196" s="26">
        <v>0</v>
      </c>
      <c r="E196" s="26">
        <v>0</v>
      </c>
      <c r="F196" s="29">
        <v>0</v>
      </c>
      <c r="G196" s="7"/>
      <c r="H196" s="7"/>
      <c r="I196" s="7"/>
    </row>
    <row r="197" spans="1:9" ht="13.5" thickBot="1">
      <c r="A197" s="36"/>
      <c r="B197" s="24" t="s">
        <v>183</v>
      </c>
      <c r="C197" s="24" t="s">
        <v>38</v>
      </c>
      <c r="D197" s="18">
        <v>0</v>
      </c>
      <c r="E197" s="18">
        <v>0</v>
      </c>
      <c r="F197" s="37">
        <v>0</v>
      </c>
      <c r="G197" s="7"/>
      <c r="H197" s="7"/>
      <c r="I197" s="7"/>
    </row>
    <row r="198" spans="1:9" ht="13.5" thickBot="1">
      <c r="A198" s="19" t="s">
        <v>39</v>
      </c>
      <c r="B198" s="21"/>
      <c r="C198" s="21"/>
      <c r="D198" s="16">
        <f>SUM(D175:D197)</f>
        <v>211853</v>
      </c>
      <c r="E198" s="16">
        <f>SUM(E175:E197)</f>
        <v>107477.77</v>
      </c>
      <c r="F198" s="22">
        <f t="shared" si="3"/>
        <v>50.73223886374042</v>
      </c>
      <c r="G198" s="7"/>
      <c r="H198" s="7"/>
      <c r="I198" s="7"/>
    </row>
    <row r="199" spans="1:9" ht="12.75">
      <c r="A199" s="32" t="s">
        <v>59</v>
      </c>
      <c r="B199" s="23" t="s">
        <v>43</v>
      </c>
      <c r="C199" s="23" t="s">
        <v>5</v>
      </c>
      <c r="D199" s="17">
        <v>12347</v>
      </c>
      <c r="E199" s="17">
        <v>5742.9</v>
      </c>
      <c r="F199" s="35">
        <f t="shared" si="3"/>
        <v>46.51251316109176</v>
      </c>
      <c r="G199" s="7"/>
      <c r="H199" s="7"/>
      <c r="I199" s="7"/>
    </row>
    <row r="200" spans="1:9" ht="12.75">
      <c r="A200" s="28"/>
      <c r="B200" s="25" t="s">
        <v>44</v>
      </c>
      <c r="C200" s="25" t="s">
        <v>9</v>
      </c>
      <c r="D200" s="26">
        <v>229680</v>
      </c>
      <c r="E200" s="26">
        <v>104044.83</v>
      </c>
      <c r="F200" s="29">
        <f t="shared" si="3"/>
        <v>45.29990856844305</v>
      </c>
      <c r="G200" s="7"/>
      <c r="H200" s="7"/>
      <c r="I200" s="7"/>
    </row>
    <row r="201" spans="1:9" ht="12.75">
      <c r="A201" s="28"/>
      <c r="B201" s="25" t="s">
        <v>45</v>
      </c>
      <c r="C201" s="25" t="s">
        <v>11</v>
      </c>
      <c r="D201" s="26">
        <v>16206</v>
      </c>
      <c r="E201" s="26">
        <v>16205.23</v>
      </c>
      <c r="F201" s="29">
        <f t="shared" si="3"/>
        <v>99.99524867333086</v>
      </c>
      <c r="G201" s="7"/>
      <c r="H201" s="7"/>
      <c r="I201" s="7"/>
    </row>
    <row r="202" spans="1:9" ht="12.75">
      <c r="A202" s="28"/>
      <c r="B202" s="25" t="s">
        <v>46</v>
      </c>
      <c r="C202" s="25" t="s">
        <v>13</v>
      </c>
      <c r="D202" s="26">
        <v>40813</v>
      </c>
      <c r="E202" s="26">
        <v>21584.42</v>
      </c>
      <c r="F202" s="29">
        <f t="shared" si="3"/>
        <v>52.88613922034646</v>
      </c>
      <c r="G202" s="7"/>
      <c r="H202" s="7"/>
      <c r="I202" s="7"/>
    </row>
    <row r="203" spans="1:9" ht="13.5" thickBot="1">
      <c r="A203" s="30"/>
      <c r="B203" s="31" t="s">
        <v>47</v>
      </c>
      <c r="C203" s="31" t="s">
        <v>16</v>
      </c>
      <c r="D203" s="41">
        <v>5786</v>
      </c>
      <c r="E203" s="41">
        <v>3049.68</v>
      </c>
      <c r="F203" s="42">
        <f t="shared" si="3"/>
        <v>52.707915658486</v>
      </c>
      <c r="G203" s="7"/>
      <c r="H203" s="7"/>
      <c r="I203" s="7"/>
    </row>
    <row r="204" spans="1:9" ht="12.75">
      <c r="A204" s="28"/>
      <c r="B204" s="25" t="s">
        <v>219</v>
      </c>
      <c r="C204" s="25" t="s">
        <v>146</v>
      </c>
      <c r="D204" s="26">
        <v>800</v>
      </c>
      <c r="E204" s="26">
        <v>0</v>
      </c>
      <c r="F204" s="29">
        <f>(E204*100)/D204</f>
        <v>0</v>
      </c>
      <c r="G204" s="7"/>
      <c r="H204" s="7"/>
      <c r="I204" s="7"/>
    </row>
    <row r="205" spans="1:9" ht="12.75">
      <c r="A205" s="28"/>
      <c r="B205" s="25" t="s">
        <v>48</v>
      </c>
      <c r="C205" s="25" t="s">
        <v>18</v>
      </c>
      <c r="D205" s="26">
        <v>12000</v>
      </c>
      <c r="E205" s="26">
        <v>3324.06</v>
      </c>
      <c r="F205" s="29">
        <f t="shared" si="3"/>
        <v>27.7005</v>
      </c>
      <c r="G205" s="7"/>
      <c r="H205" s="7"/>
      <c r="I205" s="7"/>
    </row>
    <row r="206" spans="1:9" ht="12.75">
      <c r="A206" s="28"/>
      <c r="B206" s="25" t="s">
        <v>56</v>
      </c>
      <c r="C206" s="25" t="s">
        <v>57</v>
      </c>
      <c r="D206" s="26">
        <v>29240</v>
      </c>
      <c r="E206" s="26">
        <v>13684.6</v>
      </c>
      <c r="F206" s="29">
        <f t="shared" si="3"/>
        <v>46.80095759233926</v>
      </c>
      <c r="G206" s="7"/>
      <c r="H206" s="7"/>
      <c r="I206" s="7"/>
    </row>
    <row r="207" spans="1:9" ht="12.75">
      <c r="A207" s="28"/>
      <c r="B207" s="25" t="s">
        <v>49</v>
      </c>
      <c r="C207" s="25" t="s">
        <v>20</v>
      </c>
      <c r="D207" s="26">
        <v>2000</v>
      </c>
      <c r="E207" s="26">
        <v>1419.4</v>
      </c>
      <c r="F207" s="29">
        <f t="shared" si="3"/>
        <v>70.97</v>
      </c>
      <c r="G207" s="7"/>
      <c r="H207" s="7"/>
      <c r="I207" s="7"/>
    </row>
    <row r="208" spans="1:9" ht="12.75">
      <c r="A208" s="28"/>
      <c r="B208" s="25" t="s">
        <v>50</v>
      </c>
      <c r="C208" s="25" t="s">
        <v>22</v>
      </c>
      <c r="D208" s="26">
        <v>4350</v>
      </c>
      <c r="E208" s="26">
        <v>2688.95</v>
      </c>
      <c r="F208" s="29">
        <f t="shared" si="3"/>
        <v>61.814942528735635</v>
      </c>
      <c r="G208" s="7"/>
      <c r="H208" s="7"/>
      <c r="I208" s="7"/>
    </row>
    <row r="209" spans="1:9" ht="12.75">
      <c r="A209" s="28"/>
      <c r="B209" s="25" t="s">
        <v>51</v>
      </c>
      <c r="C209" s="25" t="s">
        <v>24</v>
      </c>
      <c r="D209" s="26">
        <v>4000</v>
      </c>
      <c r="E209" s="26">
        <v>21</v>
      </c>
      <c r="F209" s="29">
        <f t="shared" si="3"/>
        <v>0.525</v>
      </c>
      <c r="G209" s="7"/>
      <c r="H209" s="7"/>
      <c r="I209" s="7"/>
    </row>
    <row r="210" spans="1:9" ht="12.75">
      <c r="A210" s="28"/>
      <c r="B210" s="25" t="s">
        <v>177</v>
      </c>
      <c r="C210" s="25" t="s">
        <v>142</v>
      </c>
      <c r="D210" s="26">
        <v>300</v>
      </c>
      <c r="E210" s="26">
        <v>0</v>
      </c>
      <c r="F210" s="29">
        <f t="shared" si="3"/>
        <v>0</v>
      </c>
      <c r="G210" s="7"/>
      <c r="H210" s="7"/>
      <c r="I210" s="7"/>
    </row>
    <row r="211" spans="1:9" ht="12.75">
      <c r="A211" s="28"/>
      <c r="B211" s="25" t="s">
        <v>54</v>
      </c>
      <c r="C211" s="25" t="s">
        <v>26</v>
      </c>
      <c r="D211" s="26">
        <v>2500</v>
      </c>
      <c r="E211" s="26">
        <v>698.93</v>
      </c>
      <c r="F211" s="29">
        <f t="shared" si="3"/>
        <v>27.9572</v>
      </c>
      <c r="G211" s="7"/>
      <c r="H211" s="7"/>
      <c r="I211" s="7"/>
    </row>
    <row r="212" spans="1:9" ht="12.75">
      <c r="A212" s="28"/>
      <c r="B212" s="25" t="s">
        <v>199</v>
      </c>
      <c r="C212" s="25" t="s">
        <v>202</v>
      </c>
      <c r="D212" s="26">
        <v>120</v>
      </c>
      <c r="E212" s="26">
        <v>0</v>
      </c>
      <c r="F212" s="29">
        <f t="shared" si="3"/>
        <v>0</v>
      </c>
      <c r="G212" s="7"/>
      <c r="H212" s="7"/>
      <c r="I212" s="7"/>
    </row>
    <row r="213" spans="1:9" ht="12.75">
      <c r="A213" s="28"/>
      <c r="B213" s="25" t="s">
        <v>223</v>
      </c>
      <c r="C213" s="25" t="s">
        <v>256</v>
      </c>
      <c r="D213" s="26">
        <v>850</v>
      </c>
      <c r="E213" s="26">
        <v>443.91</v>
      </c>
      <c r="F213" s="29">
        <f t="shared" si="3"/>
        <v>52.22470588235294</v>
      </c>
      <c r="G213" s="7"/>
      <c r="H213" s="7"/>
      <c r="I213" s="7"/>
    </row>
    <row r="214" spans="1:9" ht="12.75">
      <c r="A214" s="28"/>
      <c r="B214" s="25" t="s">
        <v>52</v>
      </c>
      <c r="C214" s="25" t="s">
        <v>28</v>
      </c>
      <c r="D214" s="26">
        <v>1300</v>
      </c>
      <c r="E214" s="26">
        <v>967.73</v>
      </c>
      <c r="F214" s="29">
        <f t="shared" si="3"/>
        <v>74.44076923076923</v>
      </c>
      <c r="G214" s="7"/>
      <c r="H214" s="7"/>
      <c r="I214" s="7"/>
    </row>
    <row r="215" spans="1:9" ht="12.75">
      <c r="A215" s="28"/>
      <c r="B215" s="25" t="s">
        <v>53</v>
      </c>
      <c r="C215" s="25" t="s">
        <v>32</v>
      </c>
      <c r="D215" s="26">
        <v>13590</v>
      </c>
      <c r="E215" s="26">
        <v>13590</v>
      </c>
      <c r="F215" s="29">
        <f t="shared" si="3"/>
        <v>100</v>
      </c>
      <c r="G215" s="7"/>
      <c r="H215" s="7"/>
      <c r="I215" s="7"/>
    </row>
    <row r="216" spans="1:9" ht="13.5" thickBot="1">
      <c r="A216" s="25"/>
      <c r="B216" s="25"/>
      <c r="C216" s="25"/>
      <c r="D216" s="26"/>
      <c r="E216" s="26"/>
      <c r="F216" s="87" t="s">
        <v>264</v>
      </c>
      <c r="G216" s="7"/>
      <c r="H216" s="7"/>
      <c r="I216" s="7"/>
    </row>
    <row r="217" spans="1:9" ht="13.5" thickBot="1">
      <c r="A217" s="79" t="s">
        <v>1</v>
      </c>
      <c r="B217" s="14" t="s">
        <v>99</v>
      </c>
      <c r="C217" s="15" t="s">
        <v>121</v>
      </c>
      <c r="D217" s="16" t="s">
        <v>7</v>
      </c>
      <c r="E217" s="15" t="s">
        <v>6</v>
      </c>
      <c r="F217" s="44" t="s">
        <v>2</v>
      </c>
      <c r="G217" s="7"/>
      <c r="H217" s="7"/>
      <c r="I217" s="7"/>
    </row>
    <row r="218" spans="1:9" ht="12.75">
      <c r="A218" s="36"/>
      <c r="B218" s="24" t="s">
        <v>225</v>
      </c>
      <c r="C218" s="25" t="s">
        <v>253</v>
      </c>
      <c r="D218" s="18">
        <v>600</v>
      </c>
      <c r="E218" s="18">
        <v>106.29</v>
      </c>
      <c r="F218" s="37">
        <f t="shared" si="3"/>
        <v>17.715</v>
      </c>
      <c r="G218" s="7"/>
      <c r="H218" s="7"/>
      <c r="I218" s="7"/>
    </row>
    <row r="219" spans="1:9" ht="12.75">
      <c r="A219" s="36"/>
      <c r="B219" s="24" t="s">
        <v>226</v>
      </c>
      <c r="C219" s="25" t="s">
        <v>254</v>
      </c>
      <c r="D219" s="18">
        <v>500</v>
      </c>
      <c r="E219" s="18">
        <v>228.01</v>
      </c>
      <c r="F219" s="37">
        <f t="shared" si="3"/>
        <v>45.602</v>
      </c>
      <c r="G219" s="7"/>
      <c r="H219" s="7"/>
      <c r="I219" s="7"/>
    </row>
    <row r="220" spans="1:9" ht="13.5" thickBot="1">
      <c r="A220" s="36"/>
      <c r="B220" s="24" t="s">
        <v>183</v>
      </c>
      <c r="C220" s="24" t="s">
        <v>38</v>
      </c>
      <c r="D220" s="18">
        <v>0</v>
      </c>
      <c r="E220" s="18">
        <v>0</v>
      </c>
      <c r="F220" s="37">
        <v>0</v>
      </c>
      <c r="G220" s="7"/>
      <c r="H220" s="7"/>
      <c r="I220" s="7"/>
    </row>
    <row r="221" spans="1:9" ht="13.5" thickBot="1">
      <c r="A221" s="19" t="s">
        <v>39</v>
      </c>
      <c r="B221" s="21"/>
      <c r="C221" s="21"/>
      <c r="D221" s="16">
        <f>SUM(D199:D220)</f>
        <v>376982</v>
      </c>
      <c r="E221" s="16">
        <f>SUM(E199:E220)</f>
        <v>187799.94000000003</v>
      </c>
      <c r="F221" s="22">
        <f t="shared" si="3"/>
        <v>49.81668620782956</v>
      </c>
      <c r="G221" s="7"/>
      <c r="H221" s="7"/>
      <c r="I221" s="7"/>
    </row>
    <row r="222" spans="1:9" ht="12.75">
      <c r="A222" s="32" t="s">
        <v>77</v>
      </c>
      <c r="B222" s="23" t="s">
        <v>216</v>
      </c>
      <c r="C222" s="23" t="s">
        <v>217</v>
      </c>
      <c r="D222" s="17">
        <v>241604</v>
      </c>
      <c r="E222" s="17">
        <v>105139.1</v>
      </c>
      <c r="F222" s="35">
        <f>(E222*100)/D222</f>
        <v>43.517118921872154</v>
      </c>
      <c r="G222" s="7"/>
      <c r="H222" s="7"/>
      <c r="I222" s="7"/>
    </row>
    <row r="223" spans="1:9" ht="13.5" thickBot="1">
      <c r="A223" s="36"/>
      <c r="B223" s="24"/>
      <c r="C223" s="24"/>
      <c r="D223" s="68">
        <f>SUM(D222)</f>
        <v>241604</v>
      </c>
      <c r="E223" s="68">
        <f>SUM(E222)</f>
        <v>105139.1</v>
      </c>
      <c r="F223" s="69">
        <f>(E223*100)/D223</f>
        <v>43.517118921872154</v>
      </c>
      <c r="G223" s="7"/>
      <c r="H223" s="7"/>
      <c r="I223" s="7"/>
    </row>
    <row r="224" spans="1:9" ht="13.5" thickBot="1">
      <c r="A224" s="19" t="s">
        <v>39</v>
      </c>
      <c r="B224" s="15" t="s">
        <v>60</v>
      </c>
      <c r="C224" s="21"/>
      <c r="D224" s="16">
        <f>D223+D221+D198</f>
        <v>830439</v>
      </c>
      <c r="E224" s="16">
        <f>E223+E221+E198</f>
        <v>400416.81000000006</v>
      </c>
      <c r="F224" s="22">
        <f>(E224*100)/D224</f>
        <v>48.21748617297599</v>
      </c>
      <c r="G224" s="7"/>
      <c r="H224" s="7"/>
      <c r="I224" s="7"/>
    </row>
    <row r="225" spans="1:9" ht="12.75">
      <c r="A225" s="32" t="s">
        <v>61</v>
      </c>
      <c r="B225" s="23" t="s">
        <v>62</v>
      </c>
      <c r="C225" s="23" t="s">
        <v>5</v>
      </c>
      <c r="D225" s="17">
        <v>45936</v>
      </c>
      <c r="E225" s="17">
        <v>21906.27</v>
      </c>
      <c r="F225" s="35">
        <f aca="true" t="shared" si="5" ref="F225:F242">(E225*100)/D225</f>
        <v>47.688675548589345</v>
      </c>
      <c r="G225" s="7"/>
      <c r="H225" s="7"/>
      <c r="I225" s="7"/>
    </row>
    <row r="226" spans="1:9" ht="12.75">
      <c r="A226" s="28"/>
      <c r="B226" s="25" t="s">
        <v>63</v>
      </c>
      <c r="C226" s="25" t="s">
        <v>9</v>
      </c>
      <c r="D226" s="26">
        <v>659817</v>
      </c>
      <c r="E226" s="26">
        <v>305954.42</v>
      </c>
      <c r="F226" s="29">
        <f t="shared" si="5"/>
        <v>46.36958732497041</v>
      </c>
      <c r="G226" s="7"/>
      <c r="H226" s="7"/>
      <c r="I226" s="7"/>
    </row>
    <row r="227" spans="1:9" ht="12.75">
      <c r="A227" s="28"/>
      <c r="B227" s="25" t="s">
        <v>65</v>
      </c>
      <c r="C227" s="25" t="s">
        <v>11</v>
      </c>
      <c r="D227" s="26">
        <v>49335</v>
      </c>
      <c r="E227" s="26">
        <v>49334.86</v>
      </c>
      <c r="F227" s="29">
        <f t="shared" si="5"/>
        <v>99.99971622580318</v>
      </c>
      <c r="G227" s="7"/>
      <c r="H227" s="7"/>
      <c r="I227" s="7"/>
    </row>
    <row r="228" spans="1:9" ht="12.75">
      <c r="A228" s="28"/>
      <c r="B228" s="25" t="s">
        <v>64</v>
      </c>
      <c r="C228" s="25" t="s">
        <v>13</v>
      </c>
      <c r="D228" s="26">
        <v>123777</v>
      </c>
      <c r="E228" s="26">
        <v>64352.82</v>
      </c>
      <c r="F228" s="29">
        <f t="shared" si="5"/>
        <v>51.99093531108364</v>
      </c>
      <c r="G228" s="7"/>
      <c r="H228" s="7"/>
      <c r="I228" s="7"/>
    </row>
    <row r="229" spans="1:9" ht="12.75">
      <c r="A229" s="28"/>
      <c r="B229" s="25" t="s">
        <v>66</v>
      </c>
      <c r="C229" s="25" t="s">
        <v>16</v>
      </c>
      <c r="D229" s="26">
        <v>17546</v>
      </c>
      <c r="E229" s="26">
        <v>8583.27</v>
      </c>
      <c r="F229" s="29">
        <f t="shared" si="5"/>
        <v>48.9186709221475</v>
      </c>
      <c r="G229" s="7"/>
      <c r="H229" s="7"/>
      <c r="I229" s="7"/>
    </row>
    <row r="230" spans="1:9" ht="12.75">
      <c r="A230" s="28"/>
      <c r="B230" s="25" t="s">
        <v>220</v>
      </c>
      <c r="C230" s="25" t="s">
        <v>146</v>
      </c>
      <c r="D230" s="26">
        <v>250</v>
      </c>
      <c r="E230" s="26">
        <v>0</v>
      </c>
      <c r="F230" s="29">
        <v>0</v>
      </c>
      <c r="G230" s="7"/>
      <c r="H230" s="7"/>
      <c r="I230" s="7"/>
    </row>
    <row r="231" spans="1:9" ht="12.75">
      <c r="A231" s="28"/>
      <c r="B231" s="25" t="s">
        <v>67</v>
      </c>
      <c r="C231" s="25" t="s">
        <v>18</v>
      </c>
      <c r="D231" s="26">
        <v>8325</v>
      </c>
      <c r="E231" s="26">
        <v>6113.67</v>
      </c>
      <c r="F231" s="29">
        <f t="shared" si="5"/>
        <v>73.43747747747747</v>
      </c>
      <c r="G231" s="7"/>
      <c r="H231" s="7"/>
      <c r="I231" s="7"/>
    </row>
    <row r="232" spans="1:9" ht="12.75">
      <c r="A232" s="28"/>
      <c r="B232" s="25" t="s">
        <v>68</v>
      </c>
      <c r="C232" s="25" t="s">
        <v>20</v>
      </c>
      <c r="D232" s="26">
        <v>2600</v>
      </c>
      <c r="E232" s="26">
        <v>1224.94</v>
      </c>
      <c r="F232" s="29">
        <f t="shared" si="5"/>
        <v>47.113076923076925</v>
      </c>
      <c r="G232" s="7"/>
      <c r="H232" s="7"/>
      <c r="I232" s="7"/>
    </row>
    <row r="233" spans="1:9" ht="12.75">
      <c r="A233" s="28"/>
      <c r="B233" s="25" t="s">
        <v>69</v>
      </c>
      <c r="C233" s="25" t="s">
        <v>22</v>
      </c>
      <c r="D233" s="26">
        <v>36150</v>
      </c>
      <c r="E233" s="26">
        <v>23533.07</v>
      </c>
      <c r="F233" s="29">
        <f t="shared" si="5"/>
        <v>65.09839557399724</v>
      </c>
      <c r="G233" s="7"/>
      <c r="H233" s="7"/>
      <c r="I233" s="7"/>
    </row>
    <row r="234" spans="1:9" ht="12.75">
      <c r="A234" s="28"/>
      <c r="B234" s="25" t="s">
        <v>70</v>
      </c>
      <c r="C234" s="25" t="s">
        <v>24</v>
      </c>
      <c r="D234" s="26">
        <v>11294</v>
      </c>
      <c r="E234" s="26">
        <v>1344.21</v>
      </c>
      <c r="F234" s="29">
        <f t="shared" si="5"/>
        <v>11.901983353993272</v>
      </c>
      <c r="G234" s="7"/>
      <c r="H234" s="7"/>
      <c r="I234" s="7"/>
    </row>
    <row r="235" spans="1:9" ht="12.75">
      <c r="A235" s="28"/>
      <c r="B235" s="25" t="s">
        <v>221</v>
      </c>
      <c r="C235" s="25" t="s">
        <v>142</v>
      </c>
      <c r="D235" s="26">
        <v>150</v>
      </c>
      <c r="E235" s="26">
        <v>0</v>
      </c>
      <c r="F235" s="29">
        <f t="shared" si="5"/>
        <v>0</v>
      </c>
      <c r="G235" s="7"/>
      <c r="H235" s="7"/>
      <c r="I235" s="7"/>
    </row>
    <row r="236" spans="1:9" ht="12.75">
      <c r="A236" s="28"/>
      <c r="B236" s="25" t="s">
        <v>71</v>
      </c>
      <c r="C236" s="25" t="s">
        <v>26</v>
      </c>
      <c r="D236" s="26">
        <v>5010</v>
      </c>
      <c r="E236" s="26">
        <v>4065.81</v>
      </c>
      <c r="F236" s="29">
        <f t="shared" si="5"/>
        <v>81.15389221556886</v>
      </c>
      <c r="G236" s="7"/>
      <c r="H236" s="7"/>
      <c r="I236" s="7"/>
    </row>
    <row r="237" spans="1:9" ht="12.75">
      <c r="A237" s="28"/>
      <c r="B237" s="25" t="s">
        <v>192</v>
      </c>
      <c r="C237" s="25" t="s">
        <v>202</v>
      </c>
      <c r="D237" s="26">
        <v>750</v>
      </c>
      <c r="E237" s="26">
        <v>358.68</v>
      </c>
      <c r="F237" s="29">
        <f t="shared" si="5"/>
        <v>47.824</v>
      </c>
      <c r="G237" s="7"/>
      <c r="H237" s="7"/>
      <c r="I237" s="7"/>
    </row>
    <row r="238" spans="1:9" ht="12.75">
      <c r="A238" s="28"/>
      <c r="B238" s="25" t="s">
        <v>230</v>
      </c>
      <c r="C238" s="25" t="s">
        <v>256</v>
      </c>
      <c r="D238" s="26">
        <v>990</v>
      </c>
      <c r="E238" s="26">
        <v>171.55</v>
      </c>
      <c r="F238" s="29">
        <f t="shared" si="5"/>
        <v>17.328282828282827</v>
      </c>
      <c r="G238" s="7"/>
      <c r="H238" s="7"/>
      <c r="I238" s="7"/>
    </row>
    <row r="239" spans="1:9" ht="12.75">
      <c r="A239" s="28"/>
      <c r="B239" s="25" t="s">
        <v>231</v>
      </c>
      <c r="C239" s="25" t="s">
        <v>257</v>
      </c>
      <c r="D239" s="26">
        <v>5500</v>
      </c>
      <c r="E239" s="26">
        <v>2440</v>
      </c>
      <c r="F239" s="29">
        <f t="shared" si="5"/>
        <v>44.36363636363637</v>
      </c>
      <c r="G239" s="7"/>
      <c r="H239" s="7"/>
      <c r="I239" s="7"/>
    </row>
    <row r="240" spans="1:9" ht="12.75">
      <c r="A240" s="28"/>
      <c r="B240" s="25" t="s">
        <v>72</v>
      </c>
      <c r="C240" s="25" t="s">
        <v>28</v>
      </c>
      <c r="D240" s="26">
        <v>2500</v>
      </c>
      <c r="E240" s="26">
        <v>1725.34</v>
      </c>
      <c r="F240" s="29">
        <f t="shared" si="5"/>
        <v>69.0136</v>
      </c>
      <c r="G240" s="7"/>
      <c r="H240" s="7"/>
      <c r="I240" s="7"/>
    </row>
    <row r="241" spans="1:9" ht="12.75">
      <c r="A241" s="28"/>
      <c r="B241" s="25" t="s">
        <v>73</v>
      </c>
      <c r="C241" s="25" t="s">
        <v>30</v>
      </c>
      <c r="D241" s="26">
        <v>4000</v>
      </c>
      <c r="E241" s="26">
        <v>3105</v>
      </c>
      <c r="F241" s="29">
        <f t="shared" si="5"/>
        <v>77.625</v>
      </c>
      <c r="G241" s="7"/>
      <c r="H241" s="7"/>
      <c r="I241" s="7"/>
    </row>
    <row r="242" spans="1:9" ht="12.75">
      <c r="A242" s="28"/>
      <c r="B242" s="25" t="s">
        <v>74</v>
      </c>
      <c r="C242" s="25" t="s">
        <v>32</v>
      </c>
      <c r="D242" s="26">
        <v>42235</v>
      </c>
      <c r="E242" s="26">
        <v>42235</v>
      </c>
      <c r="F242" s="29">
        <f t="shared" si="5"/>
        <v>100</v>
      </c>
      <c r="G242" s="7"/>
      <c r="H242" s="7"/>
      <c r="I242" s="7"/>
    </row>
    <row r="243" spans="1:9" ht="12.75">
      <c r="A243" s="28"/>
      <c r="B243" s="25" t="s">
        <v>197</v>
      </c>
      <c r="C243" s="25" t="s">
        <v>180</v>
      </c>
      <c r="D243" s="26">
        <v>0</v>
      </c>
      <c r="E243" s="26">
        <v>0</v>
      </c>
      <c r="F243" s="29">
        <v>0</v>
      </c>
      <c r="G243" s="7"/>
      <c r="H243" s="7"/>
      <c r="I243" s="7"/>
    </row>
    <row r="244" spans="1:9" ht="12.75">
      <c r="A244" s="36"/>
      <c r="B244" s="24" t="s">
        <v>232</v>
      </c>
      <c r="C244" s="25" t="s">
        <v>253</v>
      </c>
      <c r="D244" s="18">
        <v>1500</v>
      </c>
      <c r="E244" s="18">
        <v>311.71</v>
      </c>
      <c r="F244" s="37">
        <f>(E244*100)/D244</f>
        <v>20.780666666666665</v>
      </c>
      <c r="G244" s="7"/>
      <c r="H244" s="7"/>
      <c r="I244" s="7"/>
    </row>
    <row r="245" spans="1:9" ht="12.75">
      <c r="A245" s="36"/>
      <c r="B245" s="24" t="s">
        <v>233</v>
      </c>
      <c r="C245" s="25" t="s">
        <v>254</v>
      </c>
      <c r="D245" s="18">
        <v>750</v>
      </c>
      <c r="E245" s="18">
        <v>263.05</v>
      </c>
      <c r="F245" s="37">
        <f>(E245*100)/D245</f>
        <v>35.07333333333333</v>
      </c>
      <c r="G245" s="7"/>
      <c r="H245" s="7"/>
      <c r="I245" s="7"/>
    </row>
    <row r="246" spans="1:9" ht="12.75">
      <c r="A246" s="36"/>
      <c r="B246" s="24" t="s">
        <v>198</v>
      </c>
      <c r="C246" s="25" t="s">
        <v>34</v>
      </c>
      <c r="D246" s="18">
        <v>26157</v>
      </c>
      <c r="E246" s="18">
        <v>1756.8</v>
      </c>
      <c r="F246" s="37">
        <f>(E246*100)/D246</f>
        <v>6.716366555797683</v>
      </c>
      <c r="G246" s="7"/>
      <c r="H246" s="7"/>
      <c r="I246" s="7"/>
    </row>
    <row r="247" spans="1:9" ht="13.5" thickBot="1">
      <c r="A247" s="36"/>
      <c r="B247" s="24" t="s">
        <v>98</v>
      </c>
      <c r="C247" s="24" t="s">
        <v>38</v>
      </c>
      <c r="D247" s="18">
        <v>0</v>
      </c>
      <c r="E247" s="18">
        <v>0</v>
      </c>
      <c r="F247" s="37">
        <v>0</v>
      </c>
      <c r="G247" s="7"/>
      <c r="H247" s="7"/>
      <c r="I247" s="7"/>
    </row>
    <row r="248" spans="1:9" ht="13.5" thickBot="1">
      <c r="A248" s="19" t="s">
        <v>39</v>
      </c>
      <c r="B248" s="21"/>
      <c r="C248" s="21"/>
      <c r="D248" s="16">
        <f>SUM(D225:D247)</f>
        <v>1044572</v>
      </c>
      <c r="E248" s="16">
        <f>SUM(E225:E247)</f>
        <v>538780.4700000001</v>
      </c>
      <c r="F248" s="22">
        <f>(E248*100)/D248</f>
        <v>51.57906491845465</v>
      </c>
      <c r="G248" s="7"/>
      <c r="H248" s="7"/>
      <c r="I248" s="7"/>
    </row>
    <row r="249" spans="1:9" ht="12.75">
      <c r="A249" s="32" t="s">
        <v>75</v>
      </c>
      <c r="B249" s="23" t="s">
        <v>62</v>
      </c>
      <c r="C249" s="23" t="s">
        <v>5</v>
      </c>
      <c r="D249" s="17">
        <v>46909</v>
      </c>
      <c r="E249" s="17">
        <v>20198.12</v>
      </c>
      <c r="F249" s="35">
        <f aca="true" t="shared" si="6" ref="F249:F268">(E249*100)/D249</f>
        <v>43.058091197851155</v>
      </c>
      <c r="G249" s="7"/>
      <c r="H249" s="7"/>
      <c r="I249" s="7"/>
    </row>
    <row r="250" spans="1:9" ht="12.75">
      <c r="A250" s="28"/>
      <c r="B250" s="25" t="s">
        <v>63</v>
      </c>
      <c r="C250" s="25" t="s">
        <v>9</v>
      </c>
      <c r="D250" s="26">
        <v>703703</v>
      </c>
      <c r="E250" s="26">
        <v>329246.86</v>
      </c>
      <c r="F250" s="29">
        <f t="shared" si="6"/>
        <v>46.787758471969</v>
      </c>
      <c r="G250" s="7"/>
      <c r="H250" s="7"/>
      <c r="I250" s="7"/>
    </row>
    <row r="251" spans="1:9" ht="12.75">
      <c r="A251" s="28"/>
      <c r="B251" s="25" t="s">
        <v>65</v>
      </c>
      <c r="C251" s="25" t="s">
        <v>11</v>
      </c>
      <c r="D251" s="26">
        <v>51546</v>
      </c>
      <c r="E251" s="26">
        <v>51544.84</v>
      </c>
      <c r="F251" s="29">
        <f t="shared" si="6"/>
        <v>99.99774958289683</v>
      </c>
      <c r="G251" s="7"/>
      <c r="H251" s="7"/>
      <c r="I251" s="7"/>
    </row>
    <row r="252" spans="1:9" ht="13.5" thickBot="1">
      <c r="A252" s="28"/>
      <c r="B252" s="25"/>
      <c r="C252" s="25"/>
      <c r="D252" s="26"/>
      <c r="E252" s="26"/>
      <c r="F252" s="86" t="s">
        <v>265</v>
      </c>
      <c r="G252" s="7"/>
      <c r="H252" s="7"/>
      <c r="I252" s="7"/>
    </row>
    <row r="253" spans="1:9" ht="13.5" thickBot="1">
      <c r="A253" s="79" t="s">
        <v>1</v>
      </c>
      <c r="B253" s="14" t="s">
        <v>99</v>
      </c>
      <c r="C253" s="15" t="s">
        <v>121</v>
      </c>
      <c r="D253" s="16" t="s">
        <v>7</v>
      </c>
      <c r="E253" s="15" t="s">
        <v>6</v>
      </c>
      <c r="F253" s="44" t="s">
        <v>2</v>
      </c>
      <c r="G253" s="7"/>
      <c r="H253" s="7"/>
      <c r="I253" s="7"/>
    </row>
    <row r="254" spans="1:9" ht="12.75">
      <c r="A254" s="28"/>
      <c r="B254" s="25" t="s">
        <v>64</v>
      </c>
      <c r="C254" s="25" t="s">
        <v>13</v>
      </c>
      <c r="D254" s="26">
        <v>136895</v>
      </c>
      <c r="E254" s="26">
        <v>68976.86</v>
      </c>
      <c r="F254" s="29">
        <f t="shared" si="6"/>
        <v>50.38669052923774</v>
      </c>
      <c r="G254" s="7"/>
      <c r="H254" s="7"/>
      <c r="I254" s="7"/>
    </row>
    <row r="255" spans="1:9" ht="12.75">
      <c r="A255" s="28"/>
      <c r="B255" s="25" t="s">
        <v>66</v>
      </c>
      <c r="C255" s="25" t="s">
        <v>16</v>
      </c>
      <c r="D255" s="26">
        <v>19409</v>
      </c>
      <c r="E255" s="26">
        <v>9424.27</v>
      </c>
      <c r="F255" s="29">
        <f t="shared" si="6"/>
        <v>48.55618527487248</v>
      </c>
      <c r="G255" s="7"/>
      <c r="H255" s="7"/>
      <c r="I255" s="7"/>
    </row>
    <row r="256" spans="1:9" ht="12.75">
      <c r="A256" s="28"/>
      <c r="B256" s="25" t="s">
        <v>220</v>
      </c>
      <c r="C256" s="25" t="s">
        <v>146</v>
      </c>
      <c r="D256" s="26">
        <v>6000</v>
      </c>
      <c r="E256" s="26">
        <v>2180</v>
      </c>
      <c r="F256" s="29">
        <f t="shared" si="6"/>
        <v>36.333333333333336</v>
      </c>
      <c r="G256" s="7"/>
      <c r="H256" s="7"/>
      <c r="I256" s="7"/>
    </row>
    <row r="257" spans="1:9" ht="12.75">
      <c r="A257" s="28"/>
      <c r="B257" s="25" t="s">
        <v>67</v>
      </c>
      <c r="C257" s="25" t="s">
        <v>18</v>
      </c>
      <c r="D257" s="26">
        <v>18900</v>
      </c>
      <c r="E257" s="26">
        <v>13945.98</v>
      </c>
      <c r="F257" s="29">
        <f t="shared" si="6"/>
        <v>73.78825396825397</v>
      </c>
      <c r="G257" s="7"/>
      <c r="H257" s="7"/>
      <c r="I257" s="7"/>
    </row>
    <row r="258" spans="1:9" ht="12.75">
      <c r="A258" s="28"/>
      <c r="B258" s="25" t="s">
        <v>68</v>
      </c>
      <c r="C258" s="25" t="s">
        <v>20</v>
      </c>
      <c r="D258" s="26">
        <v>8980</v>
      </c>
      <c r="E258" s="26">
        <v>1199.29</v>
      </c>
      <c r="F258" s="29">
        <f t="shared" si="6"/>
        <v>13.355122494432072</v>
      </c>
      <c r="G258" s="7"/>
      <c r="H258" s="7"/>
      <c r="I258" s="7"/>
    </row>
    <row r="259" spans="1:9" ht="12.75">
      <c r="A259" s="28"/>
      <c r="B259" s="25" t="s">
        <v>69</v>
      </c>
      <c r="C259" s="25" t="s">
        <v>22</v>
      </c>
      <c r="D259" s="26">
        <v>39679</v>
      </c>
      <c r="E259" s="26">
        <v>25179.56</v>
      </c>
      <c r="F259" s="29">
        <f t="shared" si="6"/>
        <v>63.45815166712871</v>
      </c>
      <c r="G259" s="7"/>
      <c r="H259" s="7"/>
      <c r="I259" s="7"/>
    </row>
    <row r="260" spans="1:9" ht="12.75">
      <c r="A260" s="28"/>
      <c r="B260" s="25" t="s">
        <v>70</v>
      </c>
      <c r="C260" s="25" t="s">
        <v>24</v>
      </c>
      <c r="D260" s="26">
        <v>9200</v>
      </c>
      <c r="E260" s="26">
        <v>395.4</v>
      </c>
      <c r="F260" s="29">
        <f t="shared" si="6"/>
        <v>4.297826086956522</v>
      </c>
      <c r="G260" s="7"/>
      <c r="H260" s="7"/>
      <c r="I260" s="7"/>
    </row>
    <row r="261" spans="1:9" ht="12.75">
      <c r="A261" s="28"/>
      <c r="B261" s="25" t="s">
        <v>221</v>
      </c>
      <c r="C261" s="25" t="s">
        <v>142</v>
      </c>
      <c r="D261" s="26">
        <v>2040</v>
      </c>
      <c r="E261" s="26">
        <v>0</v>
      </c>
      <c r="F261" s="29">
        <f t="shared" si="6"/>
        <v>0</v>
      </c>
      <c r="G261" s="7"/>
      <c r="H261" s="7"/>
      <c r="I261" s="7"/>
    </row>
    <row r="262" spans="1:9" ht="12.75">
      <c r="A262" s="28"/>
      <c r="B262" s="25" t="s">
        <v>71</v>
      </c>
      <c r="C262" s="25" t="s">
        <v>26</v>
      </c>
      <c r="D262" s="26">
        <v>9370</v>
      </c>
      <c r="E262" s="26">
        <v>6667.04</v>
      </c>
      <c r="F262" s="29">
        <f t="shared" si="6"/>
        <v>71.1530416221985</v>
      </c>
      <c r="G262" s="7"/>
      <c r="H262" s="7"/>
      <c r="I262" s="7"/>
    </row>
    <row r="263" spans="1:9" ht="12.75">
      <c r="A263" s="36"/>
      <c r="B263" s="24" t="s">
        <v>192</v>
      </c>
      <c r="C263" s="24" t="s">
        <v>202</v>
      </c>
      <c r="D263" s="18">
        <v>1150</v>
      </c>
      <c r="E263" s="18">
        <v>358.24</v>
      </c>
      <c r="F263" s="37">
        <f t="shared" si="6"/>
        <v>31.151304347826088</v>
      </c>
      <c r="G263" s="7"/>
      <c r="H263" s="7"/>
      <c r="I263" s="7"/>
    </row>
    <row r="264" spans="1:9" ht="12.75">
      <c r="A264" s="36"/>
      <c r="B264" s="24" t="s">
        <v>222</v>
      </c>
      <c r="C264" s="25" t="s">
        <v>255</v>
      </c>
      <c r="D264" s="18">
        <v>270</v>
      </c>
      <c r="E264" s="18">
        <v>42.54</v>
      </c>
      <c r="F264" s="37">
        <f t="shared" si="6"/>
        <v>15.755555555555556</v>
      </c>
      <c r="G264" s="7"/>
      <c r="H264" s="7"/>
      <c r="I264" s="7"/>
    </row>
    <row r="265" spans="1:9" ht="12.75">
      <c r="A265" s="36"/>
      <c r="B265" s="24" t="s">
        <v>223</v>
      </c>
      <c r="C265" s="25" t="s">
        <v>256</v>
      </c>
      <c r="D265" s="18">
        <v>2590</v>
      </c>
      <c r="E265" s="18">
        <v>1394.45</v>
      </c>
      <c r="F265" s="37">
        <f t="shared" si="6"/>
        <v>53.83976833976834</v>
      </c>
      <c r="G265" s="7"/>
      <c r="H265" s="7"/>
      <c r="I265" s="7"/>
    </row>
    <row r="266" spans="1:9" ht="12.75">
      <c r="A266" s="28"/>
      <c r="B266" s="25" t="s">
        <v>72</v>
      </c>
      <c r="C266" s="25" t="s">
        <v>28</v>
      </c>
      <c r="D266" s="26">
        <v>8420</v>
      </c>
      <c r="E266" s="26">
        <v>6897.56</v>
      </c>
      <c r="F266" s="29">
        <f t="shared" si="6"/>
        <v>81.91876484560571</v>
      </c>
      <c r="G266" s="7"/>
      <c r="H266" s="7"/>
      <c r="I266" s="7"/>
    </row>
    <row r="267" spans="1:9" ht="13.5" thickBot="1">
      <c r="A267" s="30"/>
      <c r="B267" s="31" t="s">
        <v>73</v>
      </c>
      <c r="C267" s="31" t="s">
        <v>30</v>
      </c>
      <c r="D267" s="41">
        <v>3586</v>
      </c>
      <c r="E267" s="41">
        <v>3579.43</v>
      </c>
      <c r="F267" s="42">
        <f t="shared" si="6"/>
        <v>99.81678750697155</v>
      </c>
      <c r="G267" s="7"/>
      <c r="H267" s="7"/>
      <c r="I267" s="7"/>
    </row>
    <row r="268" spans="1:9" ht="12.75">
      <c r="A268" s="67"/>
      <c r="B268" s="23" t="s">
        <v>74</v>
      </c>
      <c r="C268" s="23" t="s">
        <v>32</v>
      </c>
      <c r="D268" s="17">
        <v>46712</v>
      </c>
      <c r="E268" s="17">
        <v>46712</v>
      </c>
      <c r="F268" s="35">
        <f t="shared" si="6"/>
        <v>100</v>
      </c>
      <c r="G268" s="7"/>
      <c r="H268" s="7"/>
      <c r="I268" s="7"/>
    </row>
    <row r="269" spans="1:9" ht="12.75">
      <c r="A269" s="28"/>
      <c r="B269" s="25" t="s">
        <v>197</v>
      </c>
      <c r="C269" s="25" t="s">
        <v>180</v>
      </c>
      <c r="D269" s="26">
        <v>0</v>
      </c>
      <c r="E269" s="26">
        <v>0</v>
      </c>
      <c r="F269" s="29">
        <v>0</v>
      </c>
      <c r="G269" s="7"/>
      <c r="H269" s="7"/>
      <c r="I269" s="7"/>
    </row>
    <row r="270" spans="1:9" ht="12.75">
      <c r="A270" s="28"/>
      <c r="B270" s="25" t="s">
        <v>224</v>
      </c>
      <c r="C270" s="25" t="s">
        <v>252</v>
      </c>
      <c r="D270" s="26">
        <v>3000</v>
      </c>
      <c r="E270" s="26">
        <v>1975</v>
      </c>
      <c r="F270" s="29">
        <f>(E270*100)/D270</f>
        <v>65.83333333333333</v>
      </c>
      <c r="G270" s="7"/>
      <c r="H270" s="7"/>
      <c r="I270" s="7"/>
    </row>
    <row r="271" spans="1:9" ht="12.75">
      <c r="A271" s="28"/>
      <c r="B271" s="25" t="s">
        <v>225</v>
      </c>
      <c r="C271" s="25" t="s">
        <v>253</v>
      </c>
      <c r="D271" s="26">
        <v>4000</v>
      </c>
      <c r="E271" s="26">
        <v>1865</v>
      </c>
      <c r="F271" s="29">
        <f>(E271*100)/D271</f>
        <v>46.625</v>
      </c>
      <c r="G271" s="7"/>
      <c r="H271" s="7"/>
      <c r="I271" s="7"/>
    </row>
    <row r="272" spans="1:9" ht="12.75">
      <c r="A272" s="28"/>
      <c r="B272" s="25" t="s">
        <v>226</v>
      </c>
      <c r="C272" s="25" t="s">
        <v>254</v>
      </c>
      <c r="D272" s="26">
        <v>3400</v>
      </c>
      <c r="E272" s="26">
        <v>0</v>
      </c>
      <c r="F272" s="29">
        <f>(E272*100)/D272</f>
        <v>0</v>
      </c>
      <c r="G272" s="7"/>
      <c r="H272" s="7"/>
      <c r="I272" s="7"/>
    </row>
    <row r="273" spans="1:9" ht="12.75">
      <c r="A273" s="28"/>
      <c r="B273" s="25" t="s">
        <v>198</v>
      </c>
      <c r="C273" s="25" t="s">
        <v>34</v>
      </c>
      <c r="D273" s="26">
        <v>2399092</v>
      </c>
      <c r="E273" s="26">
        <v>23243.55</v>
      </c>
      <c r="F273" s="29">
        <f>(E273*100)/D273</f>
        <v>0.9688477974166894</v>
      </c>
      <c r="G273" s="7"/>
      <c r="H273" s="7"/>
      <c r="I273" s="7"/>
    </row>
    <row r="274" spans="1:9" ht="13.5" thickBot="1">
      <c r="A274" s="36"/>
      <c r="B274" s="24" t="s">
        <v>98</v>
      </c>
      <c r="C274" s="24" t="s">
        <v>38</v>
      </c>
      <c r="D274" s="18">
        <v>0</v>
      </c>
      <c r="E274" s="18">
        <v>0</v>
      </c>
      <c r="F274" s="37">
        <v>0</v>
      </c>
      <c r="G274" s="7"/>
      <c r="H274" s="7"/>
      <c r="I274" s="7"/>
    </row>
    <row r="275" spans="1:48" ht="13.5" thickBot="1">
      <c r="A275" s="19" t="s">
        <v>39</v>
      </c>
      <c r="B275" s="21"/>
      <c r="C275" s="21"/>
      <c r="D275" s="16">
        <f>SUM(D249:D274)</f>
        <v>3524851</v>
      </c>
      <c r="E275" s="16">
        <f>SUM(E249:E274)</f>
        <v>615025.9900000001</v>
      </c>
      <c r="F275" s="22">
        <f>(E275*100)/D275</f>
        <v>17.448283345877602</v>
      </c>
      <c r="G275" s="8"/>
      <c r="H275" s="8"/>
      <c r="I275" s="8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</row>
    <row r="276" spans="1:48" s="1" customFormat="1" ht="13.5" thickBot="1">
      <c r="A276" s="19" t="s">
        <v>39</v>
      </c>
      <c r="B276" s="15" t="s">
        <v>76</v>
      </c>
      <c r="C276" s="21"/>
      <c r="D276" s="16">
        <f>D248+D275</f>
        <v>4569423</v>
      </c>
      <c r="E276" s="16">
        <f>E248+E275</f>
        <v>1153806.4600000002</v>
      </c>
      <c r="F276" s="22">
        <f>(E276*100)/D276</f>
        <v>25.250594221633676</v>
      </c>
      <c r="G276" s="8"/>
      <c r="H276" s="8"/>
      <c r="I276" s="8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</row>
    <row r="277" spans="1:9" s="2" customFormat="1" ht="13.5" thickBot="1">
      <c r="A277" s="13" t="s">
        <v>89</v>
      </c>
      <c r="B277" s="38" t="s">
        <v>90</v>
      </c>
      <c r="C277" s="38" t="s">
        <v>26</v>
      </c>
      <c r="D277" s="39">
        <v>442622</v>
      </c>
      <c r="E277" s="39">
        <v>237660.45</v>
      </c>
      <c r="F277" s="40">
        <f>(E277*100)/D277</f>
        <v>53.69377256440033</v>
      </c>
      <c r="G277" s="8"/>
      <c r="H277" s="8"/>
      <c r="I277" s="8"/>
    </row>
    <row r="278" spans="1:9" s="2" customFormat="1" ht="13.5" thickBot="1">
      <c r="A278" s="19" t="s">
        <v>39</v>
      </c>
      <c r="B278" s="15" t="s">
        <v>133</v>
      </c>
      <c r="C278" s="21"/>
      <c r="D278" s="16">
        <f>SUM(D277)</f>
        <v>442622</v>
      </c>
      <c r="E278" s="16">
        <f>SUM(E277)</f>
        <v>237660.45</v>
      </c>
      <c r="F278" s="22">
        <f>(E278*100)/D278</f>
        <v>53.69377256440033</v>
      </c>
      <c r="G278" s="8"/>
      <c r="H278" s="8"/>
      <c r="I278" s="8"/>
    </row>
    <row r="279" spans="1:9" s="2" customFormat="1" ht="12.75">
      <c r="A279" s="32" t="s">
        <v>77</v>
      </c>
      <c r="B279" s="23" t="s">
        <v>238</v>
      </c>
      <c r="C279" s="23" t="s">
        <v>5</v>
      </c>
      <c r="D279" s="84">
        <v>560</v>
      </c>
      <c r="E279" s="84">
        <v>234.18</v>
      </c>
      <c r="F279" s="85">
        <f>(E279*100)/D279</f>
        <v>41.81785714285714</v>
      </c>
      <c r="G279" s="8"/>
      <c r="H279" s="8"/>
      <c r="I279" s="8"/>
    </row>
    <row r="280" spans="1:9" ht="12.75">
      <c r="A280" s="32"/>
      <c r="B280" s="23" t="s">
        <v>78</v>
      </c>
      <c r="C280" s="23" t="s">
        <v>9</v>
      </c>
      <c r="D280" s="17">
        <v>156943</v>
      </c>
      <c r="E280" s="17">
        <v>78899.97</v>
      </c>
      <c r="F280" s="35">
        <f aca="true" t="shared" si="7" ref="F280:F301">(E280*100)/D280</f>
        <v>50.27300994628623</v>
      </c>
      <c r="G280" s="7"/>
      <c r="H280" s="7"/>
      <c r="I280" s="7"/>
    </row>
    <row r="281" spans="1:9" ht="12.75">
      <c r="A281" s="28"/>
      <c r="B281" s="25" t="s">
        <v>79</v>
      </c>
      <c r="C281" s="25" t="s">
        <v>11</v>
      </c>
      <c r="D281" s="26">
        <v>11253</v>
      </c>
      <c r="E281" s="26">
        <v>11252.38</v>
      </c>
      <c r="F281" s="29">
        <f t="shared" si="7"/>
        <v>99.99449035812673</v>
      </c>
      <c r="G281" s="7"/>
      <c r="H281" s="7"/>
      <c r="I281" s="7"/>
    </row>
    <row r="282" spans="1:9" ht="12.75">
      <c r="A282" s="28"/>
      <c r="B282" s="25" t="s">
        <v>80</v>
      </c>
      <c r="C282" s="25" t="s">
        <v>13</v>
      </c>
      <c r="D282" s="26">
        <v>28506</v>
      </c>
      <c r="E282" s="26">
        <v>15381.77</v>
      </c>
      <c r="F282" s="29">
        <f t="shared" si="7"/>
        <v>53.9597628569424</v>
      </c>
      <c r="G282" s="7"/>
      <c r="H282" s="7"/>
      <c r="I282" s="7"/>
    </row>
    <row r="283" spans="1:9" ht="12.75">
      <c r="A283" s="28"/>
      <c r="B283" s="25" t="s">
        <v>81</v>
      </c>
      <c r="C283" s="25" t="s">
        <v>16</v>
      </c>
      <c r="D283" s="26">
        <v>4028</v>
      </c>
      <c r="E283" s="26">
        <v>2173.3</v>
      </c>
      <c r="F283" s="29">
        <f t="shared" si="7"/>
        <v>53.95481628599802</v>
      </c>
      <c r="G283" s="7"/>
      <c r="H283" s="7"/>
      <c r="I283" s="7"/>
    </row>
    <row r="284" spans="1:9" ht="12.75">
      <c r="A284" s="28"/>
      <c r="B284" s="25" t="s">
        <v>239</v>
      </c>
      <c r="C284" s="25" t="s">
        <v>146</v>
      </c>
      <c r="D284" s="26">
        <v>860</v>
      </c>
      <c r="E284" s="26">
        <v>860</v>
      </c>
      <c r="F284" s="29">
        <f t="shared" si="7"/>
        <v>100</v>
      </c>
      <c r="G284" s="7"/>
      <c r="H284" s="7"/>
      <c r="I284" s="7"/>
    </row>
    <row r="285" spans="1:9" ht="12.75">
      <c r="A285" s="28"/>
      <c r="B285" s="25" t="s">
        <v>82</v>
      </c>
      <c r="C285" s="25" t="s">
        <v>18</v>
      </c>
      <c r="D285" s="26">
        <v>9174</v>
      </c>
      <c r="E285" s="26">
        <v>6762.57</v>
      </c>
      <c r="F285" s="29">
        <f t="shared" si="7"/>
        <v>73.71451929365598</v>
      </c>
      <c r="G285" s="7"/>
      <c r="H285" s="7"/>
      <c r="I285" s="7"/>
    </row>
    <row r="286" spans="1:9" ht="12.75">
      <c r="A286" s="28"/>
      <c r="B286" s="25" t="s">
        <v>83</v>
      </c>
      <c r="C286" s="25" t="s">
        <v>22</v>
      </c>
      <c r="D286" s="26">
        <v>4566</v>
      </c>
      <c r="E286" s="26">
        <v>1674.26</v>
      </c>
      <c r="F286" s="29">
        <f t="shared" si="7"/>
        <v>36.667980727113445</v>
      </c>
      <c r="G286" s="7"/>
      <c r="H286" s="7"/>
      <c r="I286" s="7"/>
    </row>
    <row r="287" spans="1:9" ht="12.75">
      <c r="A287" s="28"/>
      <c r="B287" s="25" t="s">
        <v>84</v>
      </c>
      <c r="C287" s="25" t="s">
        <v>24</v>
      </c>
      <c r="D287" s="26">
        <v>2321</v>
      </c>
      <c r="E287" s="26">
        <v>144</v>
      </c>
      <c r="F287" s="29">
        <f t="shared" si="7"/>
        <v>6.204222317966394</v>
      </c>
      <c r="G287" s="7"/>
      <c r="H287" s="7"/>
      <c r="I287" s="7"/>
    </row>
    <row r="288" spans="1:9" ht="13.5" thickBot="1">
      <c r="A288" s="28"/>
      <c r="B288" s="25"/>
      <c r="C288" s="25"/>
      <c r="D288" s="26"/>
      <c r="E288" s="26"/>
      <c r="F288" s="86" t="s">
        <v>266</v>
      </c>
      <c r="G288" s="7"/>
      <c r="H288" s="7"/>
      <c r="I288" s="7"/>
    </row>
    <row r="289" spans="1:9" ht="13.5" thickBot="1">
      <c r="A289" s="79" t="s">
        <v>1</v>
      </c>
      <c r="B289" s="14" t="s">
        <v>99</v>
      </c>
      <c r="C289" s="15" t="s">
        <v>121</v>
      </c>
      <c r="D289" s="16" t="s">
        <v>7</v>
      </c>
      <c r="E289" s="15" t="s">
        <v>6</v>
      </c>
      <c r="F289" s="44" t="s">
        <v>2</v>
      </c>
      <c r="G289" s="7"/>
      <c r="H289" s="7"/>
      <c r="I289" s="7"/>
    </row>
    <row r="290" spans="1:9" ht="12.75">
      <c r="A290" s="28"/>
      <c r="B290" s="25" t="s">
        <v>141</v>
      </c>
      <c r="C290" s="25" t="s">
        <v>142</v>
      </c>
      <c r="D290" s="26">
        <v>204</v>
      </c>
      <c r="E290" s="26">
        <v>30</v>
      </c>
      <c r="F290" s="29">
        <f t="shared" si="7"/>
        <v>14.705882352941176</v>
      </c>
      <c r="G290" s="7"/>
      <c r="H290" s="7"/>
      <c r="I290" s="7"/>
    </row>
    <row r="291" spans="1:9" ht="12.75">
      <c r="A291" s="28"/>
      <c r="B291" s="25" t="s">
        <v>85</v>
      </c>
      <c r="C291" s="25" t="s">
        <v>26</v>
      </c>
      <c r="D291" s="26">
        <v>4935</v>
      </c>
      <c r="E291" s="26">
        <v>4389.47</v>
      </c>
      <c r="F291" s="29">
        <f t="shared" si="7"/>
        <v>88.94569402228977</v>
      </c>
      <c r="G291" s="7"/>
      <c r="H291" s="7"/>
      <c r="I291" s="7"/>
    </row>
    <row r="292" spans="1:9" ht="12.75">
      <c r="A292" s="28"/>
      <c r="B292" s="25" t="s">
        <v>201</v>
      </c>
      <c r="C292" s="25" t="s">
        <v>202</v>
      </c>
      <c r="D292" s="26">
        <v>2536</v>
      </c>
      <c r="E292" s="26">
        <v>1298.08</v>
      </c>
      <c r="F292" s="29">
        <f t="shared" si="7"/>
        <v>51.186119873817034</v>
      </c>
      <c r="G292" s="7"/>
      <c r="H292" s="7"/>
      <c r="I292" s="7"/>
    </row>
    <row r="293" spans="1:9" ht="12.75">
      <c r="A293" s="28"/>
      <c r="B293" s="25" t="s">
        <v>240</v>
      </c>
      <c r="C293" s="25" t="s">
        <v>255</v>
      </c>
      <c r="D293" s="26">
        <v>800</v>
      </c>
      <c r="E293" s="26">
        <v>170.18</v>
      </c>
      <c r="F293" s="29">
        <f t="shared" si="7"/>
        <v>21.2725</v>
      </c>
      <c r="G293" s="7"/>
      <c r="H293" s="7"/>
      <c r="I293" s="7"/>
    </row>
    <row r="294" spans="1:9" ht="12.75">
      <c r="A294" s="28"/>
      <c r="B294" s="25" t="s">
        <v>241</v>
      </c>
      <c r="C294" s="25" t="s">
        <v>256</v>
      </c>
      <c r="D294" s="26">
        <v>6500</v>
      </c>
      <c r="E294" s="26">
        <v>2554.77</v>
      </c>
      <c r="F294" s="29">
        <f t="shared" si="7"/>
        <v>39.304153846153845</v>
      </c>
      <c r="G294" s="7"/>
      <c r="H294" s="7"/>
      <c r="I294" s="7"/>
    </row>
    <row r="295" spans="1:9" ht="12.75">
      <c r="A295" s="28"/>
      <c r="B295" s="25" t="s">
        <v>86</v>
      </c>
      <c r="C295" s="25" t="s">
        <v>28</v>
      </c>
      <c r="D295" s="26">
        <v>1733</v>
      </c>
      <c r="E295" s="26">
        <v>744.48</v>
      </c>
      <c r="F295" s="29">
        <f t="shared" si="7"/>
        <v>42.95903058280439</v>
      </c>
      <c r="G295" s="7"/>
      <c r="H295" s="7"/>
      <c r="I295" s="7"/>
    </row>
    <row r="296" spans="1:9" ht="12.75">
      <c r="A296" s="28"/>
      <c r="B296" s="25" t="s">
        <v>87</v>
      </c>
      <c r="C296" s="25" t="s">
        <v>30</v>
      </c>
      <c r="D296" s="26">
        <v>5365</v>
      </c>
      <c r="E296" s="26">
        <v>2462.36</v>
      </c>
      <c r="F296" s="29">
        <f t="shared" si="7"/>
        <v>45.89673811742777</v>
      </c>
      <c r="G296" s="7"/>
      <c r="H296" s="7"/>
      <c r="I296" s="7"/>
    </row>
    <row r="297" spans="1:72" s="2" customFormat="1" ht="12.75">
      <c r="A297" s="28"/>
      <c r="B297" s="25" t="s">
        <v>88</v>
      </c>
      <c r="C297" s="25" t="s">
        <v>32</v>
      </c>
      <c r="D297" s="26">
        <v>5767</v>
      </c>
      <c r="E297" s="26">
        <v>5767</v>
      </c>
      <c r="F297" s="29">
        <f t="shared" si="7"/>
        <v>100</v>
      </c>
      <c r="G297" s="7"/>
      <c r="H297" s="7"/>
      <c r="I297" s="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</row>
    <row r="298" spans="1:72" s="2" customFormat="1" ht="12.75">
      <c r="A298" s="36"/>
      <c r="B298" s="24" t="s">
        <v>242</v>
      </c>
      <c r="C298" s="25" t="s">
        <v>252</v>
      </c>
      <c r="D298" s="18">
        <v>2500</v>
      </c>
      <c r="E298" s="18">
        <v>1515</v>
      </c>
      <c r="F298" s="37">
        <f t="shared" si="7"/>
        <v>60.6</v>
      </c>
      <c r="G298" s="7"/>
      <c r="H298" s="7"/>
      <c r="I298" s="7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</row>
    <row r="299" spans="1:72" s="2" customFormat="1" ht="12.75">
      <c r="A299" s="36"/>
      <c r="B299" s="24" t="s">
        <v>243</v>
      </c>
      <c r="C299" s="25" t="s">
        <v>253</v>
      </c>
      <c r="D299" s="18">
        <v>4000</v>
      </c>
      <c r="E299" s="18">
        <v>729.08</v>
      </c>
      <c r="F299" s="37">
        <f t="shared" si="7"/>
        <v>18.227</v>
      </c>
      <c r="G299" s="7"/>
      <c r="H299" s="7"/>
      <c r="I299" s="7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</row>
    <row r="300" spans="1:72" s="2" customFormat="1" ht="12.75">
      <c r="A300" s="36"/>
      <c r="B300" s="24" t="s">
        <v>244</v>
      </c>
      <c r="C300" s="25" t="s">
        <v>254</v>
      </c>
      <c r="D300" s="18">
        <v>1500</v>
      </c>
      <c r="E300" s="18">
        <v>1033.34</v>
      </c>
      <c r="F300" s="37">
        <f t="shared" si="7"/>
        <v>68.88933333333333</v>
      </c>
      <c r="G300" s="7"/>
      <c r="H300" s="7"/>
      <c r="I300" s="7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</row>
    <row r="301" spans="1:72" s="2" customFormat="1" ht="13.5" thickBot="1">
      <c r="A301" s="36"/>
      <c r="B301" s="24" t="s">
        <v>139</v>
      </c>
      <c r="C301" s="24" t="s">
        <v>140</v>
      </c>
      <c r="D301" s="18">
        <v>24364</v>
      </c>
      <c r="E301" s="18">
        <v>24363.4</v>
      </c>
      <c r="F301" s="37">
        <f t="shared" si="7"/>
        <v>99.99753735018881</v>
      </c>
      <c r="G301" s="7"/>
      <c r="H301" s="7"/>
      <c r="I301" s="7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</row>
    <row r="302" spans="1:9" s="2" customFormat="1" ht="13.5" thickBot="1">
      <c r="A302" s="19" t="s">
        <v>39</v>
      </c>
      <c r="B302" s="15" t="s">
        <v>134</v>
      </c>
      <c r="C302" s="21"/>
      <c r="D302" s="16">
        <f>SUM(D279:D301)</f>
        <v>278415</v>
      </c>
      <c r="E302" s="16">
        <f>SUM(E279:E301)</f>
        <v>162439.59</v>
      </c>
      <c r="F302" s="22">
        <f>(E302*100)/D302</f>
        <v>58.34441032271968</v>
      </c>
      <c r="G302" s="8"/>
      <c r="H302" s="8"/>
      <c r="I302" s="8"/>
    </row>
    <row r="303" spans="1:9" s="2" customFormat="1" ht="12" customHeight="1">
      <c r="A303" s="32" t="s">
        <v>3</v>
      </c>
      <c r="B303" s="23" t="s">
        <v>91</v>
      </c>
      <c r="C303" s="23" t="s">
        <v>26</v>
      </c>
      <c r="D303" s="17">
        <v>2353</v>
      </c>
      <c r="E303" s="17">
        <v>1836.12</v>
      </c>
      <c r="F303" s="35">
        <f aca="true" t="shared" si="8" ref="F303:F309">(E303*100)/D303</f>
        <v>78.03314917127072</v>
      </c>
      <c r="G303" s="8"/>
      <c r="H303" s="8"/>
      <c r="I303" s="8"/>
    </row>
    <row r="304" spans="1:9" s="2" customFormat="1" ht="12.75">
      <c r="A304" s="27" t="s">
        <v>40</v>
      </c>
      <c r="B304" s="25" t="s">
        <v>91</v>
      </c>
      <c r="C304" s="25" t="s">
        <v>26</v>
      </c>
      <c r="D304" s="26">
        <v>7154</v>
      </c>
      <c r="E304" s="26">
        <v>4993.06</v>
      </c>
      <c r="F304" s="29">
        <f t="shared" si="8"/>
        <v>69.79396142018452</v>
      </c>
      <c r="G304" s="8"/>
      <c r="H304" s="8"/>
      <c r="I304" s="8"/>
    </row>
    <row r="305" spans="1:9" s="2" customFormat="1" ht="12.75">
      <c r="A305" s="27" t="s">
        <v>41</v>
      </c>
      <c r="B305" s="25" t="s">
        <v>91</v>
      </c>
      <c r="C305" s="25" t="s">
        <v>26</v>
      </c>
      <c r="D305" s="26">
        <v>4250</v>
      </c>
      <c r="E305" s="26">
        <v>380</v>
      </c>
      <c r="F305" s="29">
        <f t="shared" si="8"/>
        <v>8.941176470588236</v>
      </c>
      <c r="G305" s="8"/>
      <c r="H305" s="8"/>
      <c r="I305" s="8"/>
    </row>
    <row r="306" spans="1:9" s="2" customFormat="1" ht="12.75">
      <c r="A306" s="27" t="s">
        <v>42</v>
      </c>
      <c r="B306" s="25" t="s">
        <v>91</v>
      </c>
      <c r="C306" s="25" t="s">
        <v>26</v>
      </c>
      <c r="D306" s="26">
        <v>2686</v>
      </c>
      <c r="E306" s="26">
        <v>2429.56</v>
      </c>
      <c r="F306" s="29">
        <f t="shared" si="8"/>
        <v>90.45271779597915</v>
      </c>
      <c r="G306" s="8"/>
      <c r="H306" s="8"/>
      <c r="I306" s="8"/>
    </row>
    <row r="307" spans="1:9" s="2" customFormat="1" ht="12.75">
      <c r="A307" s="27" t="s">
        <v>75</v>
      </c>
      <c r="B307" s="25" t="s">
        <v>91</v>
      </c>
      <c r="C307" s="25" t="s">
        <v>26</v>
      </c>
      <c r="D307" s="26">
        <v>4031</v>
      </c>
      <c r="E307" s="26">
        <v>650</v>
      </c>
      <c r="F307" s="29">
        <f t="shared" si="8"/>
        <v>16.12503100967502</v>
      </c>
      <c r="G307" s="8"/>
      <c r="H307" s="8"/>
      <c r="I307" s="8"/>
    </row>
    <row r="308" spans="1:9" s="2" customFormat="1" ht="13.5" thickBot="1">
      <c r="A308" s="27" t="s">
        <v>59</v>
      </c>
      <c r="B308" s="25" t="s">
        <v>91</v>
      </c>
      <c r="C308" s="25" t="s">
        <v>26</v>
      </c>
      <c r="D308" s="26">
        <v>1068</v>
      </c>
      <c r="E308" s="26">
        <v>940</v>
      </c>
      <c r="F308" s="29">
        <f t="shared" si="8"/>
        <v>88.01498127340824</v>
      </c>
      <c r="G308" s="8"/>
      <c r="H308" s="8"/>
      <c r="I308" s="8"/>
    </row>
    <row r="309" spans="1:9" s="2" customFormat="1" ht="13.5" thickBot="1">
      <c r="A309" s="19" t="s">
        <v>258</v>
      </c>
      <c r="B309" s="15" t="s">
        <v>135</v>
      </c>
      <c r="C309" s="21"/>
      <c r="D309" s="16">
        <f>SUM(D303:D308)</f>
        <v>21542</v>
      </c>
      <c r="E309" s="16">
        <f>SUM(E303:E308)</f>
        <v>11228.74</v>
      </c>
      <c r="F309" s="22">
        <f t="shared" si="8"/>
        <v>52.12487234240089</v>
      </c>
      <c r="G309" s="8"/>
      <c r="H309" s="8"/>
      <c r="I309" s="8"/>
    </row>
    <row r="310" spans="1:9" s="2" customFormat="1" ht="12.75">
      <c r="A310" s="32" t="s">
        <v>92</v>
      </c>
      <c r="B310" s="23" t="s">
        <v>185</v>
      </c>
      <c r="C310" s="23" t="s">
        <v>26</v>
      </c>
      <c r="D310" s="17">
        <v>34499</v>
      </c>
      <c r="E310" s="17">
        <v>0</v>
      </c>
      <c r="F310" s="35">
        <f>(E310*100)/D310</f>
        <v>0</v>
      </c>
      <c r="G310" s="8"/>
      <c r="H310" s="8"/>
      <c r="I310" s="8"/>
    </row>
    <row r="311" spans="1:72" s="2" customFormat="1" ht="13.5" thickBot="1">
      <c r="A311" s="33" t="s">
        <v>92</v>
      </c>
      <c r="B311" s="24" t="s">
        <v>93</v>
      </c>
      <c r="C311" s="24" t="s">
        <v>94</v>
      </c>
      <c r="D311" s="18">
        <v>52200</v>
      </c>
      <c r="E311" s="18">
        <v>52200</v>
      </c>
      <c r="F311" s="37">
        <f>(E311*100)/D311</f>
        <v>100</v>
      </c>
      <c r="G311" s="7"/>
      <c r="H311" s="7"/>
      <c r="I311" s="7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</row>
    <row r="312" spans="1:72" s="2" customFormat="1" ht="13.5" thickBot="1">
      <c r="A312" s="19" t="s">
        <v>39</v>
      </c>
      <c r="B312" s="15" t="s">
        <v>136</v>
      </c>
      <c r="C312" s="21"/>
      <c r="D312" s="16">
        <f>SUM(D310:D311)</f>
        <v>86699</v>
      </c>
      <c r="E312" s="16">
        <f>SUM(E310:E311)</f>
        <v>52200</v>
      </c>
      <c r="F312" s="22">
        <f>(E312*100)/D312</f>
        <v>60.208306900886974</v>
      </c>
      <c r="G312" s="7"/>
      <c r="H312" s="7"/>
      <c r="I312" s="7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</row>
    <row r="313" spans="1:9" ht="12.75">
      <c r="A313" s="32" t="s">
        <v>95</v>
      </c>
      <c r="B313" s="23" t="s">
        <v>96</v>
      </c>
      <c r="C313" s="23" t="s">
        <v>5</v>
      </c>
      <c r="D313" s="17">
        <v>4318</v>
      </c>
      <c r="E313" s="17">
        <v>815</v>
      </c>
      <c r="F313" s="35">
        <f aca="true" t="shared" si="9" ref="F313:F320">(E313*100)/D313</f>
        <v>18.874478925428438</v>
      </c>
      <c r="G313" s="7"/>
      <c r="H313" s="7"/>
      <c r="I313" s="7"/>
    </row>
    <row r="314" spans="1:9" ht="12.75">
      <c r="A314" s="27"/>
      <c r="B314" s="25" t="s">
        <v>97</v>
      </c>
      <c r="C314" s="25" t="s">
        <v>9</v>
      </c>
      <c r="D314" s="26">
        <v>50326</v>
      </c>
      <c r="E314" s="26">
        <v>25925.93</v>
      </c>
      <c r="F314" s="29">
        <f>(E314*100)/D314</f>
        <v>51.515975837539244</v>
      </c>
      <c r="G314" s="7"/>
      <c r="H314" s="7"/>
      <c r="I314" s="7"/>
    </row>
    <row r="315" spans="1:11" ht="12.75">
      <c r="A315" s="28"/>
      <c r="B315" s="25" t="s">
        <v>101</v>
      </c>
      <c r="C315" s="25" t="s">
        <v>11</v>
      </c>
      <c r="D315" s="26">
        <v>4303</v>
      </c>
      <c r="E315" s="26">
        <v>4302.47</v>
      </c>
      <c r="F315" s="29">
        <f t="shared" si="9"/>
        <v>99.9876830118522</v>
      </c>
      <c r="G315" s="7"/>
      <c r="H315" s="7"/>
      <c r="I315" s="7"/>
      <c r="K315" s="2"/>
    </row>
    <row r="316" spans="1:9" ht="12.75">
      <c r="A316" s="28"/>
      <c r="B316" s="25" t="s">
        <v>102</v>
      </c>
      <c r="C316" s="25" t="s">
        <v>13</v>
      </c>
      <c r="D316" s="26">
        <v>9737</v>
      </c>
      <c r="E316" s="26">
        <v>5028.3</v>
      </c>
      <c r="F316" s="29">
        <f t="shared" si="9"/>
        <v>51.641162575742015</v>
      </c>
      <c r="G316" s="7"/>
      <c r="H316" s="7"/>
      <c r="I316" s="7"/>
    </row>
    <row r="317" spans="1:9" ht="12.75">
      <c r="A317" s="28"/>
      <c r="B317" s="25" t="s">
        <v>103</v>
      </c>
      <c r="C317" s="25" t="s">
        <v>16</v>
      </c>
      <c r="D317" s="26">
        <v>1381</v>
      </c>
      <c r="E317" s="26">
        <v>710.43</v>
      </c>
      <c r="F317" s="29">
        <f t="shared" si="9"/>
        <v>51.443157132512674</v>
      </c>
      <c r="G317" s="7"/>
      <c r="H317" s="7"/>
      <c r="I317" s="7"/>
    </row>
    <row r="318" spans="1:9" ht="12.75">
      <c r="A318" s="28"/>
      <c r="B318" s="25" t="s">
        <v>159</v>
      </c>
      <c r="C318" s="25" t="s">
        <v>18</v>
      </c>
      <c r="D318" s="26">
        <v>2155</v>
      </c>
      <c r="E318" s="26">
        <v>0</v>
      </c>
      <c r="F318" s="29">
        <f>(E318*100)/D318</f>
        <v>0</v>
      </c>
      <c r="G318" s="7"/>
      <c r="H318" s="7"/>
      <c r="I318" s="7"/>
    </row>
    <row r="319" spans="1:9" ht="12.75">
      <c r="A319" s="28"/>
      <c r="B319" s="25" t="s">
        <v>160</v>
      </c>
      <c r="C319" s="25" t="s">
        <v>57</v>
      </c>
      <c r="D319" s="26">
        <v>26877</v>
      </c>
      <c r="E319" s="26">
        <v>13160.7</v>
      </c>
      <c r="F319" s="29">
        <f t="shared" si="9"/>
        <v>48.96640250027905</v>
      </c>
      <c r="G319" s="7"/>
      <c r="H319" s="7" t="s">
        <v>184</v>
      </c>
      <c r="I319" s="7"/>
    </row>
    <row r="320" spans="1:72" s="2" customFormat="1" ht="13.5" thickBot="1">
      <c r="A320" s="36"/>
      <c r="B320" s="24" t="s">
        <v>104</v>
      </c>
      <c r="C320" s="24" t="s">
        <v>32</v>
      </c>
      <c r="D320" s="18">
        <v>3684</v>
      </c>
      <c r="E320" s="18">
        <v>3684</v>
      </c>
      <c r="F320" s="37">
        <f t="shared" si="9"/>
        <v>100</v>
      </c>
      <c r="G320" s="7"/>
      <c r="H320" s="7"/>
      <c r="I320" s="7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</row>
    <row r="321" spans="1:9" s="2" customFormat="1" ht="13.5" thickBot="1">
      <c r="A321" s="19" t="s">
        <v>39</v>
      </c>
      <c r="B321" s="21"/>
      <c r="C321" s="21"/>
      <c r="D321" s="16">
        <f>SUM(D313:D320)</f>
        <v>102781</v>
      </c>
      <c r="E321" s="16">
        <f>SUM(E313:E320)</f>
        <v>53626.83</v>
      </c>
      <c r="F321" s="22">
        <f aca="true" t="shared" si="10" ref="F321:F353">(E321*100)/D321</f>
        <v>52.175820433737755</v>
      </c>
      <c r="G321" s="8"/>
      <c r="H321" s="8"/>
      <c r="I321" s="8"/>
    </row>
    <row r="322" spans="1:9" ht="12.75">
      <c r="A322" s="32" t="s">
        <v>105</v>
      </c>
      <c r="B322" s="23" t="s">
        <v>96</v>
      </c>
      <c r="C322" s="23" t="s">
        <v>5</v>
      </c>
      <c r="D322" s="17">
        <v>4708</v>
      </c>
      <c r="E322" s="17">
        <v>2433.77</v>
      </c>
      <c r="F322" s="35">
        <f t="shared" si="10"/>
        <v>51.694350042480885</v>
      </c>
      <c r="G322" s="7"/>
      <c r="H322" s="7"/>
      <c r="I322" s="7"/>
    </row>
    <row r="323" spans="1:9" ht="12.75">
      <c r="A323" s="27"/>
      <c r="B323" s="25" t="s">
        <v>97</v>
      </c>
      <c r="C323" s="25" t="s">
        <v>9</v>
      </c>
      <c r="D323" s="26">
        <v>86256</v>
      </c>
      <c r="E323" s="26">
        <v>39353.83</v>
      </c>
      <c r="F323" s="29">
        <f t="shared" si="10"/>
        <v>45.624455110369134</v>
      </c>
      <c r="G323" s="7"/>
      <c r="H323" s="7"/>
      <c r="I323" s="7"/>
    </row>
    <row r="324" spans="1:9" ht="13.5" thickBot="1">
      <c r="A324" s="27"/>
      <c r="B324" s="25"/>
      <c r="C324" s="25"/>
      <c r="D324" s="26"/>
      <c r="E324" s="26"/>
      <c r="F324" s="86" t="s">
        <v>267</v>
      </c>
      <c r="G324" s="7"/>
      <c r="H324" s="7"/>
      <c r="I324" s="7"/>
    </row>
    <row r="325" spans="1:9" ht="13.5" thickBot="1">
      <c r="A325" s="79" t="s">
        <v>1</v>
      </c>
      <c r="B325" s="14" t="s">
        <v>99</v>
      </c>
      <c r="C325" s="15" t="s">
        <v>121</v>
      </c>
      <c r="D325" s="16" t="s">
        <v>7</v>
      </c>
      <c r="E325" s="15" t="s">
        <v>6</v>
      </c>
      <c r="F325" s="44" t="s">
        <v>2</v>
      </c>
      <c r="G325" s="7"/>
      <c r="H325" s="7"/>
      <c r="I325" s="7"/>
    </row>
    <row r="326" spans="1:9" ht="12.75">
      <c r="A326" s="28"/>
      <c r="B326" s="25" t="s">
        <v>101</v>
      </c>
      <c r="C326" s="25" t="s">
        <v>11</v>
      </c>
      <c r="D326" s="26">
        <v>5550</v>
      </c>
      <c r="E326" s="26">
        <v>5547.79</v>
      </c>
      <c r="F326" s="29">
        <f t="shared" si="10"/>
        <v>99.96018018018017</v>
      </c>
      <c r="G326" s="7"/>
      <c r="H326" s="7"/>
      <c r="I326" s="7"/>
    </row>
    <row r="327" spans="1:9" ht="12.75">
      <c r="A327" s="28"/>
      <c r="B327" s="25" t="s">
        <v>102</v>
      </c>
      <c r="C327" s="25" t="s">
        <v>13</v>
      </c>
      <c r="D327" s="26">
        <v>16332</v>
      </c>
      <c r="E327" s="26">
        <v>8000.76</v>
      </c>
      <c r="F327" s="29">
        <f t="shared" si="10"/>
        <v>48.988243938280675</v>
      </c>
      <c r="G327" s="7"/>
      <c r="H327" s="7"/>
      <c r="I327" s="7"/>
    </row>
    <row r="328" spans="1:9" ht="12.75">
      <c r="A328" s="28"/>
      <c r="B328" s="25" t="s">
        <v>103</v>
      </c>
      <c r="C328" s="25" t="s">
        <v>16</v>
      </c>
      <c r="D328" s="26">
        <v>2343</v>
      </c>
      <c r="E328" s="26">
        <v>1130.44</v>
      </c>
      <c r="F328" s="29">
        <f t="shared" si="10"/>
        <v>48.2475458813487</v>
      </c>
      <c r="G328" s="7"/>
      <c r="H328" s="7"/>
      <c r="I328" s="7"/>
    </row>
    <row r="329" spans="1:9" ht="12.75">
      <c r="A329" s="28"/>
      <c r="B329" s="25" t="s">
        <v>159</v>
      </c>
      <c r="C329" s="25" t="s">
        <v>18</v>
      </c>
      <c r="D329" s="26">
        <v>9136</v>
      </c>
      <c r="E329" s="26">
        <v>18.89</v>
      </c>
      <c r="F329" s="29">
        <f t="shared" si="10"/>
        <v>0.20676444833625218</v>
      </c>
      <c r="G329" s="7"/>
      <c r="H329" s="7"/>
      <c r="I329" s="7"/>
    </row>
    <row r="330" spans="1:9" ht="12.75">
      <c r="A330" s="28"/>
      <c r="B330" s="25" t="s">
        <v>160</v>
      </c>
      <c r="C330" s="25" t="s">
        <v>57</v>
      </c>
      <c r="D330" s="26">
        <v>56930</v>
      </c>
      <c r="E330" s="26">
        <v>26719.71</v>
      </c>
      <c r="F330" s="29">
        <f t="shared" si="10"/>
        <v>46.93432285262603</v>
      </c>
      <c r="G330" s="7"/>
      <c r="H330" s="7"/>
      <c r="I330" s="7"/>
    </row>
    <row r="331" spans="1:9" ht="12.75">
      <c r="A331" s="28"/>
      <c r="B331" s="25" t="s">
        <v>181</v>
      </c>
      <c r="C331" s="25" t="s">
        <v>142</v>
      </c>
      <c r="D331" s="26">
        <v>150</v>
      </c>
      <c r="E331" s="26">
        <v>0</v>
      </c>
      <c r="F331" s="29">
        <f>(E331*100)/D331</f>
        <v>0</v>
      </c>
      <c r="G331" s="7"/>
      <c r="H331" s="7"/>
      <c r="I331" s="7"/>
    </row>
    <row r="332" spans="1:72" s="2" customFormat="1" ht="12" customHeight="1" thickBot="1">
      <c r="A332" s="36"/>
      <c r="B332" s="24" t="s">
        <v>104</v>
      </c>
      <c r="C332" s="24" t="s">
        <v>32</v>
      </c>
      <c r="D332" s="18">
        <v>7600</v>
      </c>
      <c r="E332" s="18">
        <v>7600</v>
      </c>
      <c r="F332" s="37">
        <f t="shared" si="10"/>
        <v>100</v>
      </c>
      <c r="G332" s="7"/>
      <c r="H332" s="7"/>
      <c r="I332" s="7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</row>
    <row r="333" spans="1:9" s="2" customFormat="1" ht="13.5" thickBot="1">
      <c r="A333" s="19" t="s">
        <v>39</v>
      </c>
      <c r="B333" s="21"/>
      <c r="C333" s="21"/>
      <c r="D333" s="16">
        <f>SUM(D322:D332)</f>
        <v>189005</v>
      </c>
      <c r="E333" s="16">
        <f>SUM(E322:E332)</f>
        <v>90805.19</v>
      </c>
      <c r="F333" s="22">
        <f t="shared" si="10"/>
        <v>48.04380307399275</v>
      </c>
      <c r="G333" s="8"/>
      <c r="H333" s="8"/>
      <c r="I333" s="8"/>
    </row>
    <row r="334" spans="1:9" ht="12.75">
      <c r="A334" s="32" t="s">
        <v>106</v>
      </c>
      <c r="B334" s="23" t="s">
        <v>96</v>
      </c>
      <c r="C334" s="23" t="s">
        <v>5</v>
      </c>
      <c r="D334" s="17">
        <v>3614</v>
      </c>
      <c r="E334" s="17">
        <v>1570.6</v>
      </c>
      <c r="F334" s="35">
        <f t="shared" si="10"/>
        <v>43.458771444382954</v>
      </c>
      <c r="G334" s="7"/>
      <c r="H334" s="7"/>
      <c r="I334" s="7"/>
    </row>
    <row r="335" spans="1:9" ht="12.75">
      <c r="A335" s="27"/>
      <c r="B335" s="25" t="s">
        <v>97</v>
      </c>
      <c r="C335" s="25" t="s">
        <v>9</v>
      </c>
      <c r="D335" s="26">
        <v>84909</v>
      </c>
      <c r="E335" s="26">
        <v>42086.91</v>
      </c>
      <c r="F335" s="29">
        <f t="shared" si="10"/>
        <v>49.567077694944</v>
      </c>
      <c r="G335" s="7"/>
      <c r="H335" s="7"/>
      <c r="I335" s="7"/>
    </row>
    <row r="336" spans="1:9" ht="12.75">
      <c r="A336" s="28"/>
      <c r="B336" s="25" t="s">
        <v>101</v>
      </c>
      <c r="C336" s="25" t="s">
        <v>11</v>
      </c>
      <c r="D336" s="26">
        <v>5491</v>
      </c>
      <c r="E336" s="26">
        <v>5490.72</v>
      </c>
      <c r="F336" s="29">
        <f t="shared" si="10"/>
        <v>99.99490074667638</v>
      </c>
      <c r="G336" s="7"/>
      <c r="H336" s="7"/>
      <c r="I336" s="7"/>
    </row>
    <row r="337" spans="1:9" ht="12.75">
      <c r="A337" s="28"/>
      <c r="B337" s="25" t="s">
        <v>102</v>
      </c>
      <c r="C337" s="25" t="s">
        <v>13</v>
      </c>
      <c r="D337" s="26">
        <v>16225</v>
      </c>
      <c r="E337" s="26">
        <v>8432.69</v>
      </c>
      <c r="F337" s="29">
        <f t="shared" si="10"/>
        <v>51.97343605546995</v>
      </c>
      <c r="G337" s="7"/>
      <c r="H337" s="7"/>
      <c r="I337" s="7"/>
    </row>
    <row r="338" spans="1:9" ht="12.75">
      <c r="A338" s="36"/>
      <c r="B338" s="24" t="s">
        <v>103</v>
      </c>
      <c r="C338" s="24" t="s">
        <v>16</v>
      </c>
      <c r="D338" s="18">
        <v>2317</v>
      </c>
      <c r="E338" s="18">
        <v>1120.55</v>
      </c>
      <c r="F338" s="37">
        <f t="shared" si="10"/>
        <v>48.362106171773846</v>
      </c>
      <c r="G338" s="8"/>
      <c r="H338" s="7"/>
      <c r="I338" s="7"/>
    </row>
    <row r="339" spans="1:9" ht="12.75">
      <c r="A339" s="28"/>
      <c r="B339" s="25" t="s">
        <v>159</v>
      </c>
      <c r="C339" s="25" t="s">
        <v>18</v>
      </c>
      <c r="D339" s="26">
        <v>2000</v>
      </c>
      <c r="E339" s="26">
        <v>480.83</v>
      </c>
      <c r="F339" s="29">
        <f t="shared" si="10"/>
        <v>24.0415</v>
      </c>
      <c r="G339" s="7"/>
      <c r="H339" s="7"/>
      <c r="I339" s="7"/>
    </row>
    <row r="340" spans="1:9" ht="12.75">
      <c r="A340" s="36"/>
      <c r="B340" s="24" t="s">
        <v>160</v>
      </c>
      <c r="C340" s="24" t="s">
        <v>57</v>
      </c>
      <c r="D340" s="18">
        <v>44400</v>
      </c>
      <c r="E340" s="18">
        <v>20921.37</v>
      </c>
      <c r="F340" s="37">
        <f t="shared" si="10"/>
        <v>47.120202702702706</v>
      </c>
      <c r="G340" s="7"/>
      <c r="H340" s="7"/>
      <c r="I340" s="7"/>
    </row>
    <row r="341" spans="1:9" ht="13.5" thickBot="1">
      <c r="A341" s="30"/>
      <c r="B341" s="31" t="s">
        <v>181</v>
      </c>
      <c r="C341" s="31" t="s">
        <v>142</v>
      </c>
      <c r="D341" s="41">
        <v>204</v>
      </c>
      <c r="E341" s="41">
        <v>0</v>
      </c>
      <c r="F341" s="42">
        <f t="shared" si="10"/>
        <v>0</v>
      </c>
      <c r="G341" s="7"/>
      <c r="H341" s="7"/>
      <c r="I341" s="7"/>
    </row>
    <row r="342" spans="1:72" s="2" customFormat="1" ht="12.75">
      <c r="A342" s="28"/>
      <c r="B342" s="25" t="s">
        <v>104</v>
      </c>
      <c r="C342" s="25" t="s">
        <v>32</v>
      </c>
      <c r="D342" s="26">
        <v>5491</v>
      </c>
      <c r="E342" s="26">
        <v>5491</v>
      </c>
      <c r="F342" s="29">
        <f t="shared" si="10"/>
        <v>100</v>
      </c>
      <c r="G342" s="7"/>
      <c r="H342" s="7"/>
      <c r="I342" s="7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</row>
    <row r="343" spans="1:9" s="2" customFormat="1" ht="13.5" thickBot="1">
      <c r="A343" s="70" t="s">
        <v>39</v>
      </c>
      <c r="B343" s="47"/>
      <c r="C343" s="47"/>
      <c r="D343" s="71">
        <f>SUM(D334:D342)</f>
        <v>164651</v>
      </c>
      <c r="E343" s="71">
        <f>SUM(E334:E342)</f>
        <v>85594.67000000001</v>
      </c>
      <c r="F343" s="72">
        <f t="shared" si="10"/>
        <v>51.98551481618698</v>
      </c>
      <c r="G343" s="8"/>
      <c r="H343" s="8"/>
      <c r="I343" s="8"/>
    </row>
    <row r="344" spans="1:9" ht="12.75">
      <c r="A344" s="32" t="s">
        <v>107</v>
      </c>
      <c r="B344" s="23" t="s">
        <v>96</v>
      </c>
      <c r="C344" s="23" t="s">
        <v>5</v>
      </c>
      <c r="D344" s="17">
        <v>2398</v>
      </c>
      <c r="E344" s="17">
        <v>1081.83</v>
      </c>
      <c r="F344" s="35">
        <f t="shared" si="10"/>
        <v>45.11384487072561</v>
      </c>
      <c r="G344" s="7"/>
      <c r="H344" s="7"/>
      <c r="I344" s="7"/>
    </row>
    <row r="345" spans="1:9" ht="12.75">
      <c r="A345" s="27"/>
      <c r="B345" s="25" t="s">
        <v>97</v>
      </c>
      <c r="C345" s="25" t="s">
        <v>9</v>
      </c>
      <c r="D345" s="26">
        <v>66677</v>
      </c>
      <c r="E345" s="26">
        <v>31016.19</v>
      </c>
      <c r="F345" s="29">
        <f t="shared" si="10"/>
        <v>46.51707485339772</v>
      </c>
      <c r="G345" s="7"/>
      <c r="H345" s="7"/>
      <c r="I345" s="7"/>
    </row>
    <row r="346" spans="1:9" ht="12.75">
      <c r="A346" s="28"/>
      <c r="B346" s="25" t="s">
        <v>101</v>
      </c>
      <c r="C346" s="25" t="s">
        <v>11</v>
      </c>
      <c r="D346" s="26">
        <v>3894</v>
      </c>
      <c r="E346" s="26">
        <v>3893.5</v>
      </c>
      <c r="F346" s="29">
        <f t="shared" si="10"/>
        <v>99.98715973292245</v>
      </c>
      <c r="G346" s="7"/>
      <c r="H346" s="7"/>
      <c r="I346" s="7"/>
    </row>
    <row r="347" spans="1:9" ht="12.75">
      <c r="A347" s="28"/>
      <c r="B347" s="25" t="s">
        <v>102</v>
      </c>
      <c r="C347" s="25" t="s">
        <v>13</v>
      </c>
      <c r="D347" s="26">
        <v>12601</v>
      </c>
      <c r="E347" s="26">
        <v>6161.53</v>
      </c>
      <c r="F347" s="29">
        <f t="shared" si="10"/>
        <v>48.89715101976034</v>
      </c>
      <c r="G347" s="7"/>
      <c r="H347" s="7"/>
      <c r="I347" s="7"/>
    </row>
    <row r="348" spans="1:9" ht="12.75">
      <c r="A348" s="28"/>
      <c r="B348" s="25" t="s">
        <v>103</v>
      </c>
      <c r="C348" s="25" t="s">
        <v>16</v>
      </c>
      <c r="D348" s="26">
        <v>1797</v>
      </c>
      <c r="E348" s="26">
        <v>716.08</v>
      </c>
      <c r="F348" s="29">
        <f t="shared" si="10"/>
        <v>39.84863661658319</v>
      </c>
      <c r="G348" s="7"/>
      <c r="H348" s="7"/>
      <c r="I348" s="7"/>
    </row>
    <row r="349" spans="1:9" ht="12.75">
      <c r="A349" s="28"/>
      <c r="B349" s="25" t="s">
        <v>159</v>
      </c>
      <c r="C349" s="25" t="s">
        <v>18</v>
      </c>
      <c r="D349" s="26">
        <v>4000</v>
      </c>
      <c r="E349" s="26">
        <v>93.72</v>
      </c>
      <c r="F349" s="29">
        <f>(E349*100)/D349</f>
        <v>2.343</v>
      </c>
      <c r="G349" s="7"/>
      <c r="H349" s="7"/>
      <c r="I349" s="7"/>
    </row>
    <row r="350" spans="1:9" ht="12.75">
      <c r="A350" s="28"/>
      <c r="B350" s="25" t="s">
        <v>160</v>
      </c>
      <c r="C350" s="25" t="s">
        <v>57</v>
      </c>
      <c r="D350" s="26">
        <v>46500</v>
      </c>
      <c r="E350" s="26">
        <v>24679.83</v>
      </c>
      <c r="F350" s="29">
        <f>(E350*100)/D350</f>
        <v>53.07490322580645</v>
      </c>
      <c r="G350" s="7"/>
      <c r="H350" s="7"/>
      <c r="I350" s="7"/>
    </row>
    <row r="351" spans="1:9" ht="12.75">
      <c r="A351" s="28"/>
      <c r="B351" s="25" t="s">
        <v>181</v>
      </c>
      <c r="C351" s="25" t="s">
        <v>142</v>
      </c>
      <c r="D351" s="26">
        <v>69</v>
      </c>
      <c r="E351" s="26">
        <v>0</v>
      </c>
      <c r="F351" s="29">
        <f>(E351*100)/D351</f>
        <v>0</v>
      </c>
      <c r="G351" s="7"/>
      <c r="H351" s="7"/>
      <c r="I351" s="7"/>
    </row>
    <row r="352" spans="1:72" s="2" customFormat="1" ht="13.5" thickBot="1">
      <c r="A352" s="36"/>
      <c r="B352" s="24" t="s">
        <v>104</v>
      </c>
      <c r="C352" s="24" t="s">
        <v>32</v>
      </c>
      <c r="D352" s="18">
        <v>4075</v>
      </c>
      <c r="E352" s="18">
        <v>4075</v>
      </c>
      <c r="F352" s="37">
        <f t="shared" si="10"/>
        <v>100</v>
      </c>
      <c r="G352" s="7"/>
      <c r="H352" s="7"/>
      <c r="I352" s="7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</row>
    <row r="353" spans="1:9" s="2" customFormat="1" ht="13.5" thickBot="1">
      <c r="A353" s="19" t="s">
        <v>39</v>
      </c>
      <c r="B353" s="21"/>
      <c r="C353" s="21"/>
      <c r="D353" s="16">
        <f>SUM(D344:D352)</f>
        <v>142011</v>
      </c>
      <c r="E353" s="16">
        <f>SUM(E344:E352)</f>
        <v>71717.68</v>
      </c>
      <c r="F353" s="22">
        <f t="shared" si="10"/>
        <v>50.501496362957795</v>
      </c>
      <c r="G353" s="8"/>
      <c r="H353" s="8"/>
      <c r="I353" s="8"/>
    </row>
    <row r="354" spans="1:9" ht="12.75">
      <c r="A354" s="32" t="s">
        <v>108</v>
      </c>
      <c r="B354" s="23" t="s">
        <v>96</v>
      </c>
      <c r="C354" s="23" t="s">
        <v>5</v>
      </c>
      <c r="D354" s="17">
        <v>3447</v>
      </c>
      <c r="E354" s="17">
        <v>1508.36</v>
      </c>
      <c r="F354" s="35">
        <f aca="true" t="shared" si="11" ref="F354:F363">(E354*100)/D354</f>
        <v>43.758630693356544</v>
      </c>
      <c r="G354" s="7"/>
      <c r="H354" s="7"/>
      <c r="I354" s="7"/>
    </row>
    <row r="355" spans="1:9" ht="12.75">
      <c r="A355" s="27"/>
      <c r="B355" s="25" t="s">
        <v>97</v>
      </c>
      <c r="C355" s="25" t="s">
        <v>9</v>
      </c>
      <c r="D355" s="26">
        <v>71197</v>
      </c>
      <c r="E355" s="26">
        <v>35439.78</v>
      </c>
      <c r="F355" s="29">
        <f t="shared" si="11"/>
        <v>49.77706925853617</v>
      </c>
      <c r="G355" s="7"/>
      <c r="H355" s="7"/>
      <c r="I355" s="7"/>
    </row>
    <row r="356" spans="1:9" ht="12.75">
      <c r="A356" s="28"/>
      <c r="B356" s="25" t="s">
        <v>101</v>
      </c>
      <c r="C356" s="25" t="s">
        <v>11</v>
      </c>
      <c r="D356" s="26">
        <v>3978</v>
      </c>
      <c r="E356" s="26">
        <v>3977.13</v>
      </c>
      <c r="F356" s="29">
        <f t="shared" si="11"/>
        <v>99.97812971342383</v>
      </c>
      <c r="G356" s="7"/>
      <c r="H356" s="7"/>
      <c r="I356" s="7"/>
    </row>
    <row r="357" spans="1:9" ht="12.75">
      <c r="A357" s="28"/>
      <c r="B357" s="25" t="s">
        <v>102</v>
      </c>
      <c r="C357" s="25" t="s">
        <v>13</v>
      </c>
      <c r="D357" s="26">
        <v>13611</v>
      </c>
      <c r="E357" s="26">
        <v>7076.73</v>
      </c>
      <c r="F357" s="29">
        <f t="shared" si="11"/>
        <v>51.9927264712365</v>
      </c>
      <c r="G357" s="7"/>
      <c r="H357" s="7"/>
      <c r="I357" s="7"/>
    </row>
    <row r="358" spans="1:9" ht="12.75">
      <c r="A358" s="28"/>
      <c r="B358" s="25" t="s">
        <v>103</v>
      </c>
      <c r="C358" s="25" t="s">
        <v>16</v>
      </c>
      <c r="D358" s="26">
        <v>1958</v>
      </c>
      <c r="E358" s="26">
        <v>983.3</v>
      </c>
      <c r="F358" s="29">
        <f t="shared" si="11"/>
        <v>50.21961184882533</v>
      </c>
      <c r="G358" s="7"/>
      <c r="H358" s="7"/>
      <c r="I358" s="7"/>
    </row>
    <row r="359" spans="1:9" ht="12.75">
      <c r="A359" s="28"/>
      <c r="B359" s="25" t="s">
        <v>159</v>
      </c>
      <c r="C359" s="25" t="s">
        <v>18</v>
      </c>
      <c r="D359" s="26">
        <v>2500</v>
      </c>
      <c r="E359" s="26">
        <v>1770.46</v>
      </c>
      <c r="F359" s="29">
        <f t="shared" si="11"/>
        <v>70.8184</v>
      </c>
      <c r="G359" s="7"/>
      <c r="H359" s="7"/>
      <c r="I359" s="7"/>
    </row>
    <row r="360" spans="1:9" ht="13.5" thickBot="1">
      <c r="A360" s="28"/>
      <c r="B360" s="25"/>
      <c r="C360" s="25"/>
      <c r="D360" s="26"/>
      <c r="E360" s="26"/>
      <c r="F360" s="86" t="s">
        <v>268</v>
      </c>
      <c r="G360" s="7"/>
      <c r="H360" s="7"/>
      <c r="I360" s="7"/>
    </row>
    <row r="361" spans="1:9" ht="13.5" thickBot="1">
      <c r="A361" s="79" t="s">
        <v>1</v>
      </c>
      <c r="B361" s="14" t="s">
        <v>99</v>
      </c>
      <c r="C361" s="15" t="s">
        <v>121</v>
      </c>
      <c r="D361" s="16" t="s">
        <v>7</v>
      </c>
      <c r="E361" s="15" t="s">
        <v>6</v>
      </c>
      <c r="F361" s="44" t="s">
        <v>2</v>
      </c>
      <c r="G361" s="7"/>
      <c r="H361" s="7"/>
      <c r="I361" s="7"/>
    </row>
    <row r="362" spans="1:9" ht="12.75">
      <c r="A362" s="28"/>
      <c r="B362" s="25" t="s">
        <v>160</v>
      </c>
      <c r="C362" s="25" t="s">
        <v>57</v>
      </c>
      <c r="D362" s="26">
        <v>19000</v>
      </c>
      <c r="E362" s="26">
        <v>11995.42</v>
      </c>
      <c r="F362" s="29">
        <f t="shared" si="11"/>
        <v>63.13378947368421</v>
      </c>
      <c r="G362" s="7"/>
      <c r="H362" s="7"/>
      <c r="I362" s="7"/>
    </row>
    <row r="363" spans="1:9" ht="12.75">
      <c r="A363" s="28"/>
      <c r="B363" s="25" t="s">
        <v>181</v>
      </c>
      <c r="C363" s="25" t="s">
        <v>142</v>
      </c>
      <c r="D363" s="26">
        <v>200</v>
      </c>
      <c r="E363" s="26">
        <v>0</v>
      </c>
      <c r="F363" s="29">
        <f t="shared" si="11"/>
        <v>0</v>
      </c>
      <c r="G363" s="7"/>
      <c r="H363" s="7"/>
      <c r="I363" s="7"/>
    </row>
    <row r="364" spans="1:72" s="2" customFormat="1" ht="13.5" thickBot="1">
      <c r="A364" s="36"/>
      <c r="B364" s="24" t="s">
        <v>104</v>
      </c>
      <c r="C364" s="24" t="s">
        <v>32</v>
      </c>
      <c r="D364" s="18">
        <v>6165</v>
      </c>
      <c r="E364" s="18">
        <v>6165</v>
      </c>
      <c r="F364" s="37">
        <f>(E364*100)/D364</f>
        <v>100</v>
      </c>
      <c r="G364" s="7"/>
      <c r="H364" s="7"/>
      <c r="I364" s="7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</row>
    <row r="365" spans="1:9" s="2" customFormat="1" ht="13.5" thickBot="1">
      <c r="A365" s="19" t="s">
        <v>39</v>
      </c>
      <c r="B365" s="21"/>
      <c r="C365" s="21"/>
      <c r="D365" s="16">
        <f>SUM(D354:D364)</f>
        <v>122056</v>
      </c>
      <c r="E365" s="16">
        <f>SUM(E354:E364)</f>
        <v>68916.18</v>
      </c>
      <c r="F365" s="22">
        <f>(E365*100)/D365</f>
        <v>56.46275480107491</v>
      </c>
      <c r="G365" s="8"/>
      <c r="H365" s="8"/>
      <c r="I365" s="8"/>
    </row>
    <row r="366" spans="1:9" ht="13.5" thickBot="1">
      <c r="A366" s="19" t="s">
        <v>39</v>
      </c>
      <c r="B366" s="15" t="s">
        <v>100</v>
      </c>
      <c r="C366" s="21"/>
      <c r="D366" s="16">
        <f>D321+D333+D343+D353+D365</f>
        <v>720504</v>
      </c>
      <c r="E366" s="16">
        <f>E321+E333+E343+E353+E365</f>
        <v>370660.55</v>
      </c>
      <c r="F366" s="22">
        <f>(E366*100)/D366</f>
        <v>51.44462070994748</v>
      </c>
      <c r="G366" s="7"/>
      <c r="H366" s="7"/>
      <c r="I366" s="7"/>
    </row>
    <row r="367" spans="1:9" ht="13.5" thickBot="1">
      <c r="A367" s="33" t="s">
        <v>109</v>
      </c>
      <c r="B367" s="24" t="s">
        <v>143</v>
      </c>
      <c r="C367" s="24" t="s">
        <v>26</v>
      </c>
      <c r="D367" s="18">
        <v>3057</v>
      </c>
      <c r="E367" s="18">
        <v>0</v>
      </c>
      <c r="F367" s="37">
        <v>0</v>
      </c>
      <c r="G367" s="7"/>
      <c r="H367" s="7"/>
      <c r="I367" s="7"/>
    </row>
    <row r="368" spans="1:9" ht="13.5" thickBot="1">
      <c r="A368" s="19" t="s">
        <v>39</v>
      </c>
      <c r="B368" s="15" t="s">
        <v>144</v>
      </c>
      <c r="C368" s="21"/>
      <c r="D368" s="16">
        <f>SUM(D367:D367)</f>
        <v>3057</v>
      </c>
      <c r="E368" s="16">
        <f>SUM(E367:E367)</f>
        <v>0</v>
      </c>
      <c r="F368" s="22">
        <f>(E368*100)/D368</f>
        <v>0</v>
      </c>
      <c r="G368" s="7"/>
      <c r="H368" s="7"/>
      <c r="I368" s="7"/>
    </row>
    <row r="369" spans="1:9" ht="12.75">
      <c r="A369" s="32" t="s">
        <v>110</v>
      </c>
      <c r="B369" s="23" t="s">
        <v>115</v>
      </c>
      <c r="C369" s="23" t="s">
        <v>26</v>
      </c>
      <c r="D369" s="17">
        <v>119</v>
      </c>
      <c r="E369" s="17">
        <v>60</v>
      </c>
      <c r="F369" s="35">
        <f>(E369*100)/D369</f>
        <v>50.42016806722689</v>
      </c>
      <c r="G369" s="7"/>
      <c r="H369" s="7"/>
      <c r="I369" s="7"/>
    </row>
    <row r="370" spans="1:9" ht="12.75">
      <c r="A370" s="27" t="s">
        <v>111</v>
      </c>
      <c r="B370" s="25" t="s">
        <v>115</v>
      </c>
      <c r="C370" s="25" t="s">
        <v>26</v>
      </c>
      <c r="D370" s="26">
        <v>580</v>
      </c>
      <c r="E370" s="26">
        <v>560</v>
      </c>
      <c r="F370" s="29">
        <f>(E370*100)/D370</f>
        <v>96.55172413793103</v>
      </c>
      <c r="G370" s="7"/>
      <c r="H370" s="7"/>
      <c r="I370" s="7"/>
    </row>
    <row r="371" spans="1:9" ht="12.75">
      <c r="A371" s="27" t="s">
        <v>112</v>
      </c>
      <c r="B371" s="25" t="s">
        <v>115</v>
      </c>
      <c r="C371" s="25" t="s">
        <v>26</v>
      </c>
      <c r="D371" s="26">
        <v>317</v>
      </c>
      <c r="E371" s="26">
        <v>60</v>
      </c>
      <c r="F371" s="29">
        <f>(E371*100)/D371</f>
        <v>18.92744479495268</v>
      </c>
      <c r="G371" s="7"/>
      <c r="H371" s="7"/>
      <c r="I371" s="7"/>
    </row>
    <row r="372" spans="1:9" ht="12.75">
      <c r="A372" s="27" t="s">
        <v>113</v>
      </c>
      <c r="B372" s="25" t="s">
        <v>115</v>
      </c>
      <c r="C372" s="25" t="s">
        <v>26</v>
      </c>
      <c r="D372" s="26">
        <v>217</v>
      </c>
      <c r="E372" s="26">
        <v>204</v>
      </c>
      <c r="F372" s="29">
        <f aca="true" t="shared" si="12" ref="F372:F379">(E372*100)/D372</f>
        <v>94.00921658986175</v>
      </c>
      <c r="G372" s="7"/>
      <c r="H372" s="7"/>
      <c r="I372" s="7"/>
    </row>
    <row r="373" spans="1:9" ht="13.5" thickBot="1">
      <c r="A373" s="33" t="s">
        <v>114</v>
      </c>
      <c r="B373" s="24" t="s">
        <v>115</v>
      </c>
      <c r="C373" s="24" t="s">
        <v>26</v>
      </c>
      <c r="D373" s="18">
        <v>271</v>
      </c>
      <c r="E373" s="18">
        <v>0</v>
      </c>
      <c r="F373" s="37">
        <f t="shared" si="12"/>
        <v>0</v>
      </c>
      <c r="G373" s="7"/>
      <c r="H373" s="7"/>
      <c r="I373" s="7"/>
    </row>
    <row r="374" spans="1:9" ht="13.5" thickBot="1">
      <c r="A374" s="19" t="s">
        <v>259</v>
      </c>
      <c r="B374" s="15" t="s">
        <v>137</v>
      </c>
      <c r="C374" s="21"/>
      <c r="D374" s="16">
        <f>SUM(D369:D373)</f>
        <v>1504</v>
      </c>
      <c r="E374" s="16">
        <f>SUM(E369:E373)</f>
        <v>884</v>
      </c>
      <c r="F374" s="22">
        <f t="shared" si="12"/>
        <v>58.776595744680854</v>
      </c>
      <c r="G374" s="7"/>
      <c r="H374" s="7"/>
      <c r="I374" s="7"/>
    </row>
    <row r="375" spans="1:9" ht="12.75">
      <c r="A375" s="32" t="s">
        <v>116</v>
      </c>
      <c r="B375" s="23" t="s">
        <v>117</v>
      </c>
      <c r="C375" s="23" t="s">
        <v>18</v>
      </c>
      <c r="D375" s="17">
        <v>10000</v>
      </c>
      <c r="E375" s="17">
        <v>3533.68</v>
      </c>
      <c r="F375" s="35">
        <f t="shared" si="12"/>
        <v>35.3368</v>
      </c>
      <c r="G375" s="7"/>
      <c r="H375" s="7"/>
      <c r="I375" s="7"/>
    </row>
    <row r="376" spans="1:9" ht="12.75">
      <c r="A376" s="28"/>
      <c r="B376" s="25" t="s">
        <v>118</v>
      </c>
      <c r="C376" s="25" t="s">
        <v>26</v>
      </c>
      <c r="D376" s="26">
        <v>14000</v>
      </c>
      <c r="E376" s="26">
        <v>6320.18</v>
      </c>
      <c r="F376" s="29">
        <f t="shared" si="12"/>
        <v>45.14414285714286</v>
      </c>
      <c r="G376" s="7"/>
      <c r="H376" s="7"/>
      <c r="I376" s="7"/>
    </row>
    <row r="377" spans="1:9" ht="13.5" thickBot="1">
      <c r="A377" s="36"/>
      <c r="B377" s="24" t="s">
        <v>119</v>
      </c>
      <c r="C377" s="24" t="s">
        <v>28</v>
      </c>
      <c r="D377" s="18">
        <v>6000</v>
      </c>
      <c r="E377" s="18">
        <v>1071.78</v>
      </c>
      <c r="F377" s="37">
        <f t="shared" si="12"/>
        <v>17.863</v>
      </c>
      <c r="G377" s="7"/>
      <c r="H377" s="7"/>
      <c r="I377" s="7"/>
    </row>
    <row r="378" spans="1:9" ht="13.5" thickBot="1">
      <c r="A378" s="73" t="s">
        <v>39</v>
      </c>
      <c r="B378" s="74" t="s">
        <v>138</v>
      </c>
      <c r="C378" s="60"/>
      <c r="D378" s="75">
        <f>SUM(D375:D377)</f>
        <v>30000</v>
      </c>
      <c r="E378" s="75">
        <f>SUM(E375:E377)</f>
        <v>10925.640000000001</v>
      </c>
      <c r="F378" s="76">
        <f t="shared" si="12"/>
        <v>36.418800000000005</v>
      </c>
      <c r="G378" s="7"/>
      <c r="H378" s="7"/>
      <c r="I378" s="7"/>
    </row>
    <row r="379" spans="1:9" ht="12.75">
      <c r="A379" s="93" t="s">
        <v>218</v>
      </c>
      <c r="B379" s="74"/>
      <c r="C379" s="74"/>
      <c r="D379" s="94">
        <f>SUM(D378+D374+D368+D366+D312+D309+D302+D278+D276+D224+D174+D127+D9)</f>
        <v>10644620</v>
      </c>
      <c r="E379" s="75">
        <f>SUM(E378+E374+E368+E366+E312+E309+E302+E278+E276+E224+E174+E127+E9+F383)</f>
        <v>4341619.83</v>
      </c>
      <c r="F379" s="76">
        <f t="shared" si="12"/>
        <v>40.78698751106192</v>
      </c>
      <c r="G379" s="7"/>
      <c r="H379" s="7"/>
      <c r="I379" s="7"/>
    </row>
    <row r="380" spans="1:9" ht="12.75">
      <c r="A380" s="25"/>
      <c r="B380" s="25"/>
      <c r="C380" s="25"/>
      <c r="D380" s="95"/>
      <c r="E380" s="95"/>
      <c r="F380" s="77" t="s">
        <v>269</v>
      </c>
      <c r="G380" s="7"/>
      <c r="H380" s="7"/>
      <c r="I380" s="7"/>
    </row>
    <row r="381" spans="1:6" ht="12.75">
      <c r="A381" s="7"/>
      <c r="B381" s="7"/>
      <c r="C381" s="7"/>
      <c r="D381" s="9"/>
      <c r="E381" s="9"/>
      <c r="F381" s="7"/>
    </row>
    <row r="382" spans="4:5" ht="12.75">
      <c r="D382" s="4"/>
      <c r="E382" s="4"/>
    </row>
    <row r="383" spans="4:5" ht="12.75">
      <c r="D383" s="4"/>
      <c r="E383" s="4"/>
    </row>
    <row r="384" spans="4:5" ht="12.75">
      <c r="D384" s="4"/>
      <c r="E384" s="4"/>
    </row>
    <row r="385" spans="4:5" ht="12.75">
      <c r="D385" s="4"/>
      <c r="E385" s="4"/>
    </row>
    <row r="386" spans="4:5" ht="12.75">
      <c r="D386" s="4"/>
      <c r="E386" s="4"/>
    </row>
    <row r="387" spans="4:5" ht="12.75">
      <c r="D387" s="4"/>
      <c r="E387" s="4"/>
    </row>
    <row r="388" spans="4:5" ht="12.75">
      <c r="D388" s="4"/>
      <c r="E388" s="4"/>
    </row>
    <row r="389" spans="4:5" ht="12.75">
      <c r="D389" s="4"/>
      <c r="E389" s="4"/>
    </row>
    <row r="390" spans="4:5" ht="12.75">
      <c r="D390" s="4"/>
      <c r="E390" s="4"/>
    </row>
    <row r="391" spans="4:5" ht="12.75">
      <c r="D391" s="4"/>
      <c r="E391" s="4"/>
    </row>
    <row r="392" spans="4:5" ht="12.75">
      <c r="D392" s="4"/>
      <c r="E392" s="4"/>
    </row>
    <row r="393" spans="4:5" ht="12.75">
      <c r="D393" s="4"/>
      <c r="E393" s="4"/>
    </row>
    <row r="394" spans="4:5" ht="12.75">
      <c r="D394" s="4"/>
      <c r="E394" s="4"/>
    </row>
    <row r="395" spans="4:5" ht="12.75">
      <c r="D395" s="4"/>
      <c r="E395" s="4"/>
    </row>
    <row r="396" spans="4:5" ht="12.75">
      <c r="D396" s="4"/>
      <c r="E396" s="4"/>
    </row>
    <row r="397" spans="4:5" ht="12.75">
      <c r="D397" s="4"/>
      <c r="E397" s="4"/>
    </row>
    <row r="398" spans="4:5" ht="12.75">
      <c r="D398" s="4"/>
      <c r="E398" s="4"/>
    </row>
    <row r="399" spans="4:5" ht="12.75">
      <c r="D399" s="4"/>
      <c r="E399" s="4"/>
    </row>
    <row r="400" spans="4:5" ht="12.75">
      <c r="D400" s="4"/>
      <c r="E400" s="4"/>
    </row>
    <row r="401" spans="4:5" ht="12.75">
      <c r="D401" s="4"/>
      <c r="E401" s="4"/>
    </row>
    <row r="402" spans="4:5" ht="12.75">
      <c r="D402" s="4"/>
      <c r="E402" s="4"/>
    </row>
    <row r="403" spans="4:5" ht="12.75">
      <c r="D403" s="4"/>
      <c r="E403" s="4"/>
    </row>
    <row r="404" spans="4:5" ht="12.75">
      <c r="D404" s="4"/>
      <c r="E404" s="4"/>
    </row>
    <row r="405" spans="4:5" ht="12.75">
      <c r="D405" s="4"/>
      <c r="E405" s="4"/>
    </row>
    <row r="406" spans="4:5" ht="12.75">
      <c r="D406" s="4"/>
      <c r="E406" s="4"/>
    </row>
    <row r="407" spans="4:5" ht="12.75">
      <c r="D407" s="4"/>
      <c r="E407" s="4"/>
    </row>
    <row r="408" spans="4:5" ht="12.75">
      <c r="D408" s="4"/>
      <c r="E408" s="4"/>
    </row>
    <row r="409" spans="4:5" ht="12.75">
      <c r="D409" s="4"/>
      <c r="E409" s="4"/>
    </row>
    <row r="410" spans="4:5" ht="12.75">
      <c r="D410" s="4"/>
      <c r="E410" s="4"/>
    </row>
    <row r="411" spans="4:5" ht="12.75">
      <c r="D411" s="4"/>
      <c r="E411" s="4"/>
    </row>
    <row r="412" spans="4:5" ht="12.75">
      <c r="D412" s="4"/>
      <c r="E412" s="4"/>
    </row>
    <row r="413" spans="4:5" ht="12.75">
      <c r="D413" s="4"/>
      <c r="E413" s="4"/>
    </row>
    <row r="414" spans="4:5" ht="12.75">
      <c r="D414" s="4"/>
      <c r="E414" s="4"/>
    </row>
    <row r="415" spans="4:5" ht="12.75">
      <c r="D415" s="4"/>
      <c r="E415" s="4"/>
    </row>
    <row r="416" spans="4:5" ht="12.75">
      <c r="D416" s="4"/>
      <c r="E416" s="4"/>
    </row>
    <row r="417" spans="4:5" ht="12.75">
      <c r="D417" s="4"/>
      <c r="E417" s="4"/>
    </row>
    <row r="418" spans="4:5" ht="12.75">
      <c r="D418" s="4"/>
      <c r="E418" s="4"/>
    </row>
    <row r="419" spans="4:5" ht="12.75">
      <c r="D419" s="4"/>
      <c r="E419" s="4"/>
    </row>
    <row r="420" spans="4:5" ht="12.75">
      <c r="D420" s="4"/>
      <c r="E420" s="4"/>
    </row>
    <row r="421" spans="4:5" ht="12.75">
      <c r="D421" s="4"/>
      <c r="E421" s="4"/>
    </row>
    <row r="422" spans="4:5" ht="12.75">
      <c r="D422" s="4"/>
      <c r="E422" s="4"/>
    </row>
    <row r="423" spans="4:5" ht="12.75">
      <c r="D423" s="4"/>
      <c r="E423" s="4"/>
    </row>
    <row r="424" spans="4:5" ht="12.75">
      <c r="D424" s="4"/>
      <c r="E424" s="4"/>
    </row>
    <row r="425" spans="4:5" ht="12.75">
      <c r="D425" s="4"/>
      <c r="E425" s="4"/>
    </row>
    <row r="426" spans="4:5" ht="12.75">
      <c r="D426" s="4"/>
      <c r="E426" s="4"/>
    </row>
    <row r="427" spans="4:5" ht="12.75">
      <c r="D427" s="4"/>
      <c r="E427" s="4"/>
    </row>
    <row r="428" spans="4:5" ht="12.75">
      <c r="D428" s="4"/>
      <c r="E428" s="4"/>
    </row>
    <row r="429" spans="4:5" ht="12.75">
      <c r="D429" s="4"/>
      <c r="E429" s="4"/>
    </row>
    <row r="430" spans="4:5" ht="12.75">
      <c r="D430" s="4"/>
      <c r="E430" s="4"/>
    </row>
    <row r="431" spans="4:5" ht="12.75">
      <c r="D431" s="4"/>
      <c r="E431" s="4"/>
    </row>
    <row r="432" spans="4:5" ht="12.75">
      <c r="D432" s="4"/>
      <c r="E432" s="4"/>
    </row>
    <row r="433" spans="4:5" ht="12.75">
      <c r="D433" s="4"/>
      <c r="E433" s="4"/>
    </row>
    <row r="434" spans="4:5" ht="12.75">
      <c r="D434" s="4"/>
      <c r="E434" s="4"/>
    </row>
    <row r="435" spans="4:5" ht="12.75">
      <c r="D435" s="4"/>
      <c r="E435" s="4"/>
    </row>
    <row r="436" spans="4:5" ht="12.75">
      <c r="D436" s="4"/>
      <c r="E436" s="4"/>
    </row>
    <row r="437" spans="4:5" ht="12.75">
      <c r="D437" s="4"/>
      <c r="E437" s="4"/>
    </row>
    <row r="438" spans="4:5" ht="12.75">
      <c r="D438" s="4"/>
      <c r="E438" s="4"/>
    </row>
    <row r="439" spans="4:5" ht="12.75">
      <c r="D439" s="4"/>
      <c r="E439" s="4"/>
    </row>
    <row r="440" spans="4:5" ht="12.75">
      <c r="D440" s="4"/>
      <c r="E440" s="4"/>
    </row>
    <row r="441" spans="4:5" ht="12.75">
      <c r="D441" s="4"/>
      <c r="E441" s="4"/>
    </row>
    <row r="442" spans="4:5" ht="12.75">
      <c r="D442" s="4"/>
      <c r="E442" s="4"/>
    </row>
    <row r="443" spans="4:5" ht="12.75">
      <c r="D443" s="4"/>
      <c r="E443" s="4"/>
    </row>
    <row r="444" spans="4:5" ht="12.75">
      <c r="D444" s="4"/>
      <c r="E444" s="4"/>
    </row>
    <row r="445" spans="4:5" ht="12.75">
      <c r="D445" s="4"/>
      <c r="E445" s="4"/>
    </row>
    <row r="446" spans="4:5" ht="12.75">
      <c r="D446" s="4"/>
      <c r="E446" s="4"/>
    </row>
    <row r="447" spans="4:5" ht="12.75">
      <c r="D447" s="4"/>
      <c r="E447" s="4"/>
    </row>
    <row r="448" spans="4:5" ht="12.75">
      <c r="D448" s="4"/>
      <c r="E448" s="4"/>
    </row>
    <row r="449" spans="4:5" ht="12.75">
      <c r="D449" s="4"/>
      <c r="E449" s="4"/>
    </row>
    <row r="450" spans="4:5" ht="12.75">
      <c r="D450" s="4"/>
      <c r="E450" s="4"/>
    </row>
    <row r="451" spans="4:5" ht="12.75">
      <c r="D451" s="4"/>
      <c r="E451" s="4"/>
    </row>
    <row r="452" spans="4:5" ht="12.75">
      <c r="D452" s="4"/>
      <c r="E452" s="4"/>
    </row>
    <row r="453" spans="4:5" ht="12.75">
      <c r="D453" s="4"/>
      <c r="E453" s="4"/>
    </row>
    <row r="454" spans="4:5" ht="12.75">
      <c r="D454" s="4"/>
      <c r="E454" s="4"/>
    </row>
    <row r="455" spans="4:5" ht="12.75">
      <c r="D455" s="4"/>
      <c r="E455" s="4"/>
    </row>
    <row r="456" spans="4:5" ht="12.75">
      <c r="D456" s="4"/>
      <c r="E456" s="4"/>
    </row>
    <row r="457" spans="4:5" ht="12.75">
      <c r="D457" s="4"/>
      <c r="E457" s="4"/>
    </row>
    <row r="458" spans="4:5" ht="12.75">
      <c r="D458" s="4"/>
      <c r="E458" s="4"/>
    </row>
    <row r="459" spans="4:5" ht="12.75">
      <c r="D459" s="4"/>
      <c r="E459" s="4"/>
    </row>
    <row r="460" spans="4:5" ht="12.75">
      <c r="D460" s="4"/>
      <c r="E460" s="4"/>
    </row>
    <row r="461" spans="4:5" ht="12.75">
      <c r="D461" s="4"/>
      <c r="E461" s="4"/>
    </row>
    <row r="462" spans="4:5" ht="12.75">
      <c r="D462" s="4"/>
      <c r="E462" s="4"/>
    </row>
    <row r="463" spans="4:5" ht="12.75">
      <c r="D463" s="4"/>
      <c r="E463" s="4"/>
    </row>
    <row r="464" spans="4:5" ht="12.75">
      <c r="D464" s="4"/>
      <c r="E464" s="4"/>
    </row>
    <row r="465" spans="4:5" ht="12.75">
      <c r="D465" s="4"/>
      <c r="E465" s="4"/>
    </row>
    <row r="466" spans="4:5" ht="12.75">
      <c r="D466" s="4"/>
      <c r="E466" s="4"/>
    </row>
    <row r="467" spans="4:5" ht="12.75">
      <c r="D467" s="4"/>
      <c r="E467" s="4"/>
    </row>
    <row r="468" spans="4:5" ht="12.75">
      <c r="D468" s="4"/>
      <c r="E468" s="4"/>
    </row>
    <row r="469" spans="4:5" ht="12.75">
      <c r="D469" s="4"/>
      <c r="E469" s="4"/>
    </row>
    <row r="1406" ht="12.75">
      <c r="L1406">
        <v>4</v>
      </c>
    </row>
  </sheetData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6" sqref="J1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H68"/>
  <sheetViews>
    <sheetView workbookViewId="0" topLeftCell="C46">
      <selection activeCell="I21" sqref="I21"/>
    </sheetView>
  </sheetViews>
  <sheetFormatPr defaultColWidth="9.00390625" defaultRowHeight="12.75"/>
  <cols>
    <col min="1" max="1" width="34.625" style="0" customWidth="1"/>
    <col min="2" max="2" width="17.375" style="0" bestFit="1" customWidth="1"/>
    <col min="3" max="3" width="44.625" style="0" bestFit="1" customWidth="1"/>
    <col min="4" max="4" width="18.00390625" style="0" customWidth="1"/>
    <col min="5" max="5" width="14.00390625" style="0" customWidth="1"/>
    <col min="6" max="6" width="19.875" style="0" customWidth="1"/>
  </cols>
  <sheetData>
    <row r="3" spans="1:8" ht="12.75">
      <c r="A3" s="6"/>
      <c r="C3" s="3" t="s">
        <v>249</v>
      </c>
      <c r="D3" s="3"/>
      <c r="E3" s="3"/>
      <c r="F3" s="3" t="s">
        <v>132</v>
      </c>
      <c r="H3" t="s">
        <v>120</v>
      </c>
    </row>
    <row r="4" spans="1:6" ht="12.75">
      <c r="A4" s="6"/>
      <c r="C4" s="3"/>
      <c r="D4" s="3"/>
      <c r="E4" s="3"/>
      <c r="F4" s="3"/>
    </row>
    <row r="5" spans="1:6" ht="12.75">
      <c r="A5" s="6"/>
      <c r="B5" s="7"/>
      <c r="C5" s="6"/>
      <c r="D5" s="6"/>
      <c r="E5" s="6"/>
      <c r="F5" s="6"/>
    </row>
    <row r="6" spans="1:6" ht="13.5" thickBot="1">
      <c r="A6" s="7"/>
      <c r="B6" s="7"/>
      <c r="C6" s="7"/>
      <c r="D6" s="7"/>
      <c r="E6" s="7"/>
      <c r="F6" s="7"/>
    </row>
    <row r="7" spans="1:6" ht="13.5" thickBot="1">
      <c r="A7" s="14" t="s">
        <v>122</v>
      </c>
      <c r="B7" s="15" t="s">
        <v>99</v>
      </c>
      <c r="C7" s="15" t="s">
        <v>121</v>
      </c>
      <c r="D7" s="15" t="s">
        <v>7</v>
      </c>
      <c r="E7" s="15" t="s">
        <v>6</v>
      </c>
      <c r="F7" s="44" t="s">
        <v>2</v>
      </c>
    </row>
    <row r="8" spans="1:6" ht="13.5" thickBot="1">
      <c r="A8" s="13" t="s">
        <v>209</v>
      </c>
      <c r="B8" s="38" t="s">
        <v>203</v>
      </c>
      <c r="C8" s="38" t="s">
        <v>208</v>
      </c>
      <c r="D8" s="39">
        <v>4125</v>
      </c>
      <c r="E8" s="39">
        <v>4125</v>
      </c>
      <c r="F8" s="45">
        <f>(E8*100)/D8</f>
        <v>100</v>
      </c>
    </row>
    <row r="9" spans="1:6" ht="13.5" thickBot="1">
      <c r="A9" s="19" t="s">
        <v>39</v>
      </c>
      <c r="B9" s="15" t="s">
        <v>207</v>
      </c>
      <c r="C9" s="21"/>
      <c r="D9" s="16">
        <f>SUM(D8)</f>
        <v>4125</v>
      </c>
      <c r="E9" s="16">
        <f>SUM(E8)</f>
        <v>4125</v>
      </c>
      <c r="F9" s="20">
        <f>(E9*100)/D9</f>
        <v>100</v>
      </c>
    </row>
    <row r="10" spans="1:6" ht="12.75">
      <c r="A10" s="13" t="s">
        <v>3</v>
      </c>
      <c r="B10" s="38" t="s">
        <v>210</v>
      </c>
      <c r="C10" s="38" t="s">
        <v>211</v>
      </c>
      <c r="D10" s="39">
        <v>0</v>
      </c>
      <c r="E10" s="39">
        <v>35</v>
      </c>
      <c r="F10" s="45">
        <v>0</v>
      </c>
    </row>
    <row r="11" spans="1:6" ht="13.5" thickBot="1">
      <c r="A11" s="46"/>
      <c r="B11" s="48" t="s">
        <v>123</v>
      </c>
      <c r="C11" s="48" t="s">
        <v>124</v>
      </c>
      <c r="D11" s="49">
        <v>2570</v>
      </c>
      <c r="E11" s="49">
        <v>1462</v>
      </c>
      <c r="F11" s="45">
        <f>(E11*100)/D11</f>
        <v>56.88715953307393</v>
      </c>
    </row>
    <row r="12" spans="1:6" ht="13.5" thickBot="1">
      <c r="A12" s="19" t="s">
        <v>39</v>
      </c>
      <c r="B12" s="15"/>
      <c r="C12" s="21"/>
      <c r="D12" s="16">
        <f>SUM(D10:D11)</f>
        <v>2570</v>
      </c>
      <c r="E12" s="16">
        <f>SUM(E10:E11)</f>
        <v>1497</v>
      </c>
      <c r="F12" s="20">
        <f>(E12*100)/D12</f>
        <v>58.249027237354085</v>
      </c>
    </row>
    <row r="13" spans="1:6" ht="12.75">
      <c r="A13" s="50" t="s">
        <v>40</v>
      </c>
      <c r="B13" s="54" t="s">
        <v>210</v>
      </c>
      <c r="C13" s="54" t="s">
        <v>211</v>
      </c>
      <c r="D13" s="55">
        <v>0</v>
      </c>
      <c r="E13" s="55">
        <v>62</v>
      </c>
      <c r="F13" s="57">
        <v>0</v>
      </c>
    </row>
    <row r="14" spans="1:6" ht="12.75">
      <c r="A14" s="51"/>
      <c r="B14" s="48" t="s">
        <v>123</v>
      </c>
      <c r="C14" s="48" t="s">
        <v>124</v>
      </c>
      <c r="D14" s="49">
        <v>1262</v>
      </c>
      <c r="E14" s="49">
        <v>657.84</v>
      </c>
      <c r="F14" s="45">
        <f aca="true" t="shared" si="0" ref="F14:F31">(E14*100)/D14</f>
        <v>52.12678288431062</v>
      </c>
    </row>
    <row r="15" spans="1:6" ht="12.75">
      <c r="A15" s="51"/>
      <c r="B15" s="48" t="s">
        <v>125</v>
      </c>
      <c r="C15" s="48" t="s">
        <v>126</v>
      </c>
      <c r="D15" s="49">
        <v>1722</v>
      </c>
      <c r="E15" s="49">
        <v>860.94</v>
      </c>
      <c r="F15" s="45">
        <f t="shared" si="0"/>
        <v>49.99651567944251</v>
      </c>
    </row>
    <row r="16" spans="1:6" ht="13.5" thickBot="1">
      <c r="A16" s="52"/>
      <c r="B16" s="53" t="s">
        <v>212</v>
      </c>
      <c r="C16" s="53" t="s">
        <v>188</v>
      </c>
      <c r="D16" s="56">
        <v>0</v>
      </c>
      <c r="E16" s="56">
        <v>574.97</v>
      </c>
      <c r="F16" s="58">
        <v>0</v>
      </c>
    </row>
    <row r="17" spans="1:6" ht="13.5" thickBot="1">
      <c r="A17" s="19" t="s">
        <v>39</v>
      </c>
      <c r="B17" s="21"/>
      <c r="C17" s="21"/>
      <c r="D17" s="16">
        <f>SUM(D14:D15)</f>
        <v>2984</v>
      </c>
      <c r="E17" s="16">
        <f>SUM(E13:E16)</f>
        <v>2155.75</v>
      </c>
      <c r="F17" s="20">
        <f t="shared" si="0"/>
        <v>72.2436327077748</v>
      </c>
    </row>
    <row r="18" spans="1:6" ht="12.75">
      <c r="A18" s="66" t="s">
        <v>41</v>
      </c>
      <c r="B18" s="54" t="s">
        <v>210</v>
      </c>
      <c r="C18" s="54" t="s">
        <v>211</v>
      </c>
      <c r="D18" s="55">
        <v>0</v>
      </c>
      <c r="E18" s="55">
        <v>72</v>
      </c>
      <c r="F18" s="57">
        <v>0</v>
      </c>
    </row>
    <row r="19" spans="1:6" ht="12.75">
      <c r="A19" s="46"/>
      <c r="B19" s="38" t="s">
        <v>123</v>
      </c>
      <c r="C19" s="38" t="s">
        <v>124</v>
      </c>
      <c r="D19" s="39">
        <v>1500</v>
      </c>
      <c r="E19" s="39">
        <v>1700</v>
      </c>
      <c r="F19" s="45">
        <f>(E19*100)/D19</f>
        <v>113.33333333333333</v>
      </c>
    </row>
    <row r="20" spans="1:6" ht="12.75">
      <c r="A20" s="46"/>
      <c r="B20" s="38" t="s">
        <v>247</v>
      </c>
      <c r="C20" s="38" t="s">
        <v>180</v>
      </c>
      <c r="D20" s="39">
        <v>0</v>
      </c>
      <c r="E20" s="39">
        <v>5.69</v>
      </c>
      <c r="F20" s="45">
        <v>0</v>
      </c>
    </row>
    <row r="21" spans="1:6" ht="13.5" thickBot="1">
      <c r="A21" s="46"/>
      <c r="B21" s="38" t="s">
        <v>212</v>
      </c>
      <c r="C21" s="38" t="s">
        <v>188</v>
      </c>
      <c r="D21" s="39">
        <v>0</v>
      </c>
      <c r="E21" s="39">
        <v>1957.89</v>
      </c>
      <c r="F21" s="45">
        <v>0</v>
      </c>
    </row>
    <row r="22" spans="1:6" ht="13.5" thickBot="1">
      <c r="A22" s="19" t="s">
        <v>39</v>
      </c>
      <c r="B22" s="21"/>
      <c r="C22" s="21"/>
      <c r="D22" s="16">
        <f>SUM(D18:D19)</f>
        <v>1500</v>
      </c>
      <c r="E22" s="16">
        <f>SUM(E18:E21)</f>
        <v>3735.58</v>
      </c>
      <c r="F22" s="20">
        <v>0</v>
      </c>
    </row>
    <row r="23" spans="1:6" ht="12.75">
      <c r="A23" s="13" t="s">
        <v>42</v>
      </c>
      <c r="B23" s="38" t="s">
        <v>123</v>
      </c>
      <c r="C23" s="38" t="s">
        <v>124</v>
      </c>
      <c r="D23" s="39">
        <v>1220</v>
      </c>
      <c r="E23" s="39">
        <v>507</v>
      </c>
      <c r="F23" s="45">
        <f t="shared" si="0"/>
        <v>41.557377049180324</v>
      </c>
    </row>
    <row r="24" spans="1:6" ht="13.5" thickBot="1">
      <c r="A24" s="52"/>
      <c r="B24" s="53" t="s">
        <v>125</v>
      </c>
      <c r="C24" s="53" t="s">
        <v>126</v>
      </c>
      <c r="D24" s="56">
        <v>3271</v>
      </c>
      <c r="E24" s="56">
        <v>1635.42</v>
      </c>
      <c r="F24" s="58">
        <f t="shared" si="0"/>
        <v>49.99755426475084</v>
      </c>
    </row>
    <row r="25" spans="1:6" ht="13.5" thickBot="1">
      <c r="A25" s="19" t="s">
        <v>39</v>
      </c>
      <c r="B25" s="21"/>
      <c r="C25" s="21"/>
      <c r="D25" s="16">
        <f>SUM(D23:D24)</f>
        <v>4491</v>
      </c>
      <c r="E25" s="16">
        <f>SUM(E23:E24)</f>
        <v>2142.42</v>
      </c>
      <c r="F25" s="20">
        <f t="shared" si="0"/>
        <v>47.704742818971276</v>
      </c>
    </row>
    <row r="26" spans="1:6" ht="13.5" thickBot="1">
      <c r="A26" s="19" t="s">
        <v>39</v>
      </c>
      <c r="B26" s="15" t="s">
        <v>15</v>
      </c>
      <c r="C26" s="21"/>
      <c r="D26" s="16">
        <f>D25+D22+D17+D12</f>
        <v>11545</v>
      </c>
      <c r="E26" s="16">
        <f>E25+E22+E17+E12</f>
        <v>9530.75</v>
      </c>
      <c r="F26" s="20">
        <f t="shared" si="0"/>
        <v>82.55305326981377</v>
      </c>
    </row>
    <row r="27" spans="1:6" ht="12.75">
      <c r="A27" s="13" t="s">
        <v>55</v>
      </c>
      <c r="B27" s="38" t="s">
        <v>130</v>
      </c>
      <c r="C27" s="38" t="s">
        <v>124</v>
      </c>
      <c r="D27" s="39">
        <v>3376</v>
      </c>
      <c r="E27" s="39">
        <v>1752.18</v>
      </c>
      <c r="F27" s="45">
        <f t="shared" si="0"/>
        <v>51.9010663507109</v>
      </c>
    </row>
    <row r="28" spans="1:6" ht="12.75">
      <c r="A28" s="46"/>
      <c r="B28" s="38" t="s">
        <v>131</v>
      </c>
      <c r="C28" s="38" t="s">
        <v>126</v>
      </c>
      <c r="D28" s="39">
        <v>36393</v>
      </c>
      <c r="E28" s="39">
        <v>17025.04</v>
      </c>
      <c r="F28" s="45">
        <f t="shared" si="0"/>
        <v>46.78108427444838</v>
      </c>
    </row>
    <row r="29" spans="1:6" ht="12.75">
      <c r="A29" s="46"/>
      <c r="B29" s="38" t="s">
        <v>245</v>
      </c>
      <c r="C29" s="38" t="s">
        <v>180</v>
      </c>
      <c r="D29" s="39">
        <v>0</v>
      </c>
      <c r="E29" s="39">
        <v>1.56</v>
      </c>
      <c r="F29" s="45">
        <v>0</v>
      </c>
    </row>
    <row r="30" spans="1:6" ht="13.5" thickBot="1">
      <c r="A30" s="46"/>
      <c r="B30" s="38" t="s">
        <v>187</v>
      </c>
      <c r="C30" s="38" t="s">
        <v>188</v>
      </c>
      <c r="D30" s="39">
        <v>0</v>
      </c>
      <c r="E30" s="39">
        <v>0</v>
      </c>
      <c r="F30" s="45">
        <v>0</v>
      </c>
    </row>
    <row r="31" spans="1:6" ht="13.5" thickBot="1">
      <c r="A31" s="19" t="s">
        <v>39</v>
      </c>
      <c r="B31" s="21"/>
      <c r="C31" s="21"/>
      <c r="D31" s="16">
        <f>SUM(D27:D30)</f>
        <v>39769</v>
      </c>
      <c r="E31" s="16">
        <f>SUM(E27:E30)</f>
        <v>18778.780000000002</v>
      </c>
      <c r="F31" s="20">
        <f t="shared" si="0"/>
        <v>47.21964344087104</v>
      </c>
    </row>
    <row r="32" spans="1:6" ht="13.5" thickBot="1">
      <c r="A32" s="13" t="s">
        <v>59</v>
      </c>
      <c r="B32" s="38" t="s">
        <v>131</v>
      </c>
      <c r="C32" s="38" t="s">
        <v>126</v>
      </c>
      <c r="D32" s="39">
        <v>39790</v>
      </c>
      <c r="E32" s="39">
        <v>21032.81</v>
      </c>
      <c r="F32" s="45">
        <f>(E32*100)/D32</f>
        <v>52.85953757225433</v>
      </c>
    </row>
    <row r="33" spans="1:6" ht="13.5" thickBot="1">
      <c r="A33" s="19" t="s">
        <v>39</v>
      </c>
      <c r="B33" s="21"/>
      <c r="C33" s="21"/>
      <c r="D33" s="16">
        <f>SUM(D32:D32)</f>
        <v>39790</v>
      </c>
      <c r="E33" s="16">
        <f>SUM(E32:E32)</f>
        <v>21032.81</v>
      </c>
      <c r="F33" s="20">
        <f>(E33*100)/D33</f>
        <v>52.85953757225433</v>
      </c>
    </row>
    <row r="34" spans="1:6" ht="13.5" thickBot="1">
      <c r="A34" s="19" t="s">
        <v>39</v>
      </c>
      <c r="B34" s="15" t="s">
        <v>60</v>
      </c>
      <c r="C34" s="21"/>
      <c r="D34" s="16">
        <f>D33+D31</f>
        <v>79559</v>
      </c>
      <c r="E34" s="16">
        <f>E33+E31</f>
        <v>39811.590000000004</v>
      </c>
      <c r="F34" s="20">
        <f>(E34*100)/D34</f>
        <v>50.040334845837684</v>
      </c>
    </row>
    <row r="35" spans="1:6" ht="12.75">
      <c r="A35" s="63" t="s">
        <v>127</v>
      </c>
      <c r="B35" s="60" t="s">
        <v>213</v>
      </c>
      <c r="C35" s="61" t="s">
        <v>211</v>
      </c>
      <c r="D35" s="62">
        <v>0</v>
      </c>
      <c r="E35" s="62">
        <v>9</v>
      </c>
      <c r="F35" s="57">
        <v>0</v>
      </c>
    </row>
    <row r="36" spans="1:6" ht="12.75">
      <c r="A36" s="46"/>
      <c r="B36" s="38" t="s">
        <v>129</v>
      </c>
      <c r="C36" s="38" t="s">
        <v>124</v>
      </c>
      <c r="D36" s="39">
        <v>1000</v>
      </c>
      <c r="E36" s="39">
        <v>1050</v>
      </c>
      <c r="F36" s="45">
        <f>(E36*100)/D36</f>
        <v>105</v>
      </c>
    </row>
    <row r="37" spans="1:6" ht="13.5" thickBot="1">
      <c r="A37" s="46"/>
      <c r="B37" s="38" t="s">
        <v>246</v>
      </c>
      <c r="C37" s="38" t="s">
        <v>180</v>
      </c>
      <c r="D37" s="39">
        <v>0</v>
      </c>
      <c r="E37" s="39">
        <v>3.24</v>
      </c>
      <c r="F37" s="45">
        <v>0</v>
      </c>
    </row>
    <row r="38" spans="1:6" ht="13.5" thickBot="1">
      <c r="A38" s="19" t="s">
        <v>39</v>
      </c>
      <c r="B38" s="21"/>
      <c r="C38" s="21"/>
      <c r="D38" s="16">
        <f>SUM(D36:D36)</f>
        <v>1000</v>
      </c>
      <c r="E38" s="16">
        <f>SUM(E35:E37)</f>
        <v>1062.24</v>
      </c>
      <c r="F38" s="20">
        <f>(E38*100)/D38</f>
        <v>106.224</v>
      </c>
    </row>
    <row r="39" spans="1:6" ht="12.75">
      <c r="A39" s="13" t="s">
        <v>128</v>
      </c>
      <c r="B39" s="38" t="s">
        <v>213</v>
      </c>
      <c r="C39" s="38" t="s">
        <v>211</v>
      </c>
      <c r="D39" s="39">
        <v>0</v>
      </c>
      <c r="E39" s="39">
        <v>26</v>
      </c>
      <c r="F39" s="45">
        <v>0</v>
      </c>
    </row>
    <row r="40" spans="1:6" ht="12.75">
      <c r="A40" s="13"/>
      <c r="B40" s="38" t="s">
        <v>129</v>
      </c>
      <c r="C40" s="38" t="s">
        <v>124</v>
      </c>
      <c r="D40" s="39">
        <v>0</v>
      </c>
      <c r="E40" s="39">
        <v>450</v>
      </c>
      <c r="F40" s="45">
        <v>0</v>
      </c>
    </row>
    <row r="41" spans="1:6" ht="13.5" thickBot="1">
      <c r="A41" s="13"/>
      <c r="B41" s="38" t="s">
        <v>246</v>
      </c>
      <c r="C41" s="38" t="s">
        <v>180</v>
      </c>
      <c r="D41" s="39">
        <v>0</v>
      </c>
      <c r="E41" s="39">
        <v>0.21</v>
      </c>
      <c r="F41" s="45">
        <v>0</v>
      </c>
    </row>
    <row r="42" spans="1:6" ht="13.5" thickBot="1">
      <c r="A42" s="19" t="s">
        <v>39</v>
      </c>
      <c r="B42" s="21"/>
      <c r="C42" s="21"/>
      <c r="D42" s="16">
        <f>SUM(D40:D40)</f>
        <v>0</v>
      </c>
      <c r="E42" s="16">
        <f>SUM(E39:E41)</f>
        <v>476.21</v>
      </c>
      <c r="F42" s="20">
        <v>0</v>
      </c>
    </row>
    <row r="43" spans="1:6" ht="13.5" thickBot="1">
      <c r="A43" s="19" t="s">
        <v>39</v>
      </c>
      <c r="B43" s="15" t="s">
        <v>76</v>
      </c>
      <c r="C43" s="21"/>
      <c r="D43" s="16">
        <f>D42+D38</f>
        <v>1000</v>
      </c>
      <c r="E43" s="16">
        <f>E42+E38</f>
        <v>1538.45</v>
      </c>
      <c r="F43" s="20">
        <f>(E43*100)/D43</f>
        <v>153.845</v>
      </c>
    </row>
    <row r="44" spans="1:6" ht="13.5" thickBot="1">
      <c r="A44" s="13" t="s">
        <v>95</v>
      </c>
      <c r="B44" s="38" t="s">
        <v>186</v>
      </c>
      <c r="C44" s="38" t="s">
        <v>126</v>
      </c>
      <c r="D44" s="39">
        <v>29032</v>
      </c>
      <c r="E44" s="39">
        <v>14606.9</v>
      </c>
      <c r="F44" s="45">
        <f>(E44*100)/D44</f>
        <v>50.31310278313585</v>
      </c>
    </row>
    <row r="45" spans="1:6" ht="13.5" thickBot="1">
      <c r="A45" s="19" t="s">
        <v>39</v>
      </c>
      <c r="B45" s="21"/>
      <c r="C45" s="21"/>
      <c r="D45" s="16">
        <f>SUM(D44:D44)</f>
        <v>29032</v>
      </c>
      <c r="E45" s="16">
        <f>SUM(E44:E44)</f>
        <v>14606.9</v>
      </c>
      <c r="F45" s="20">
        <f>(E45*100)/D45</f>
        <v>50.31310278313585</v>
      </c>
    </row>
    <row r="46" spans="1:6" ht="12.75">
      <c r="A46" s="8"/>
      <c r="B46" s="8"/>
      <c r="C46" s="8"/>
      <c r="D46" s="43"/>
      <c r="E46" s="43"/>
      <c r="F46" s="43"/>
    </row>
    <row r="47" spans="1:6" ht="12.75">
      <c r="A47" s="8"/>
      <c r="B47" s="8"/>
      <c r="C47" s="8"/>
      <c r="D47" s="43"/>
      <c r="E47" s="43"/>
      <c r="F47" s="43" t="s">
        <v>250</v>
      </c>
    </row>
    <row r="48" spans="1:6" ht="12.75">
      <c r="A48" s="8"/>
      <c r="B48" s="8"/>
      <c r="C48" s="8"/>
      <c r="D48" s="43"/>
      <c r="E48" s="43"/>
      <c r="F48" s="43"/>
    </row>
    <row r="49" spans="1:6" ht="12.75">
      <c r="A49" s="8"/>
      <c r="B49" s="8"/>
      <c r="C49" s="8"/>
      <c r="D49" s="43"/>
      <c r="E49" s="43"/>
      <c r="F49" s="43"/>
    </row>
    <row r="50" spans="1:6" ht="12.75">
      <c r="A50" s="8"/>
      <c r="B50" s="8"/>
      <c r="C50" s="8"/>
      <c r="D50" s="43"/>
      <c r="E50" s="43"/>
      <c r="F50" s="43"/>
    </row>
    <row r="51" spans="1:6" ht="12.75">
      <c r="A51" s="8"/>
      <c r="B51" s="8"/>
      <c r="C51" s="8"/>
      <c r="D51" s="43"/>
      <c r="E51" s="43"/>
      <c r="F51" s="43"/>
    </row>
    <row r="52" spans="1:6" ht="12.75">
      <c r="A52" s="8"/>
      <c r="B52" s="8"/>
      <c r="C52" s="8"/>
      <c r="D52" s="43"/>
      <c r="E52" s="43"/>
      <c r="F52" s="43"/>
    </row>
    <row r="53" spans="1:6" ht="13.5" thickBot="1">
      <c r="A53" s="8"/>
      <c r="B53" s="8"/>
      <c r="C53" s="8"/>
      <c r="D53" s="43"/>
      <c r="E53" s="43"/>
      <c r="F53" s="43"/>
    </row>
    <row r="54" spans="1:6" ht="13.5" thickBot="1">
      <c r="A54" s="14" t="s">
        <v>122</v>
      </c>
      <c r="B54" s="15" t="s">
        <v>99</v>
      </c>
      <c r="C54" s="15" t="s">
        <v>121</v>
      </c>
      <c r="D54" s="16" t="s">
        <v>7</v>
      </c>
      <c r="E54" s="16" t="s">
        <v>6</v>
      </c>
      <c r="F54" s="44" t="s">
        <v>2</v>
      </c>
    </row>
    <row r="55" spans="1:6" ht="13.5" thickBot="1">
      <c r="A55" s="13" t="s">
        <v>105</v>
      </c>
      <c r="B55" s="38" t="s">
        <v>186</v>
      </c>
      <c r="C55" s="38" t="s">
        <v>126</v>
      </c>
      <c r="D55" s="39">
        <v>66045</v>
      </c>
      <c r="E55" s="39">
        <v>29778.79</v>
      </c>
      <c r="F55" s="40">
        <f aca="true" t="shared" si="1" ref="F55:F64">(E55*100)/D55</f>
        <v>45.08863653569536</v>
      </c>
    </row>
    <row r="56" spans="1:6" ht="13.5" thickBot="1">
      <c r="A56" s="19" t="s">
        <v>39</v>
      </c>
      <c r="B56" s="21"/>
      <c r="C56" s="21"/>
      <c r="D56" s="16">
        <f>SUM(D55:D55)</f>
        <v>66045</v>
      </c>
      <c r="E56" s="16">
        <f>SUM(E55:E55)</f>
        <v>29778.79</v>
      </c>
      <c r="F56" s="22">
        <f t="shared" si="1"/>
        <v>45.08863653569536</v>
      </c>
    </row>
    <row r="57" spans="1:6" ht="12.75">
      <c r="A57" s="63" t="s">
        <v>106</v>
      </c>
      <c r="B57" s="60" t="s">
        <v>186</v>
      </c>
      <c r="C57" s="60" t="s">
        <v>126</v>
      </c>
      <c r="D57" s="62">
        <v>46400</v>
      </c>
      <c r="E57" s="62">
        <v>22323.02</v>
      </c>
      <c r="F57" s="64">
        <f t="shared" si="1"/>
        <v>48.10995689655172</v>
      </c>
    </row>
    <row r="58" spans="1:6" ht="13.5" thickBot="1">
      <c r="A58" s="13"/>
      <c r="B58" s="47" t="s">
        <v>204</v>
      </c>
      <c r="C58" s="47" t="s">
        <v>188</v>
      </c>
      <c r="D58" s="59">
        <v>0</v>
      </c>
      <c r="E58" s="59">
        <v>445.35</v>
      </c>
      <c r="F58" s="65">
        <v>0</v>
      </c>
    </row>
    <row r="59" spans="1:6" ht="13.5" thickBot="1">
      <c r="A59" s="19" t="s">
        <v>39</v>
      </c>
      <c r="B59" s="21"/>
      <c r="C59" s="21"/>
      <c r="D59" s="16">
        <f>SUM(D57:D58)</f>
        <v>46400</v>
      </c>
      <c r="E59" s="16">
        <f>SUM(E57:E58)</f>
        <v>22768.37</v>
      </c>
      <c r="F59" s="22">
        <f>(E59*100)/D59</f>
        <v>49.06976293103448</v>
      </c>
    </row>
    <row r="60" spans="1:6" ht="13.5" thickBot="1">
      <c r="A60" s="13" t="s">
        <v>113</v>
      </c>
      <c r="B60" s="38" t="s">
        <v>186</v>
      </c>
      <c r="C60" s="38" t="s">
        <v>126</v>
      </c>
      <c r="D60" s="39">
        <v>50500</v>
      </c>
      <c r="E60" s="39">
        <v>26727.32</v>
      </c>
      <c r="F60" s="40">
        <f t="shared" si="1"/>
        <v>52.92538613861386</v>
      </c>
    </row>
    <row r="61" spans="1:6" ht="13.5" thickBot="1">
      <c r="A61" s="19" t="s">
        <v>39</v>
      </c>
      <c r="B61" s="21"/>
      <c r="C61" s="21"/>
      <c r="D61" s="16">
        <f>SUM(D60:D60)</f>
        <v>50500</v>
      </c>
      <c r="E61" s="16">
        <f>SUM(E60:E60)</f>
        <v>26727.32</v>
      </c>
      <c r="F61" s="22">
        <f t="shared" si="1"/>
        <v>52.92538613861386</v>
      </c>
    </row>
    <row r="62" spans="1:6" ht="13.5" thickBot="1">
      <c r="A62" s="33" t="s">
        <v>189</v>
      </c>
      <c r="B62" s="24" t="s">
        <v>186</v>
      </c>
      <c r="C62" s="24" t="s">
        <v>126</v>
      </c>
      <c r="D62" s="18">
        <v>21500</v>
      </c>
      <c r="E62" s="18">
        <v>13541.4</v>
      </c>
      <c r="F62" s="37">
        <f t="shared" si="1"/>
        <v>62.98325581395349</v>
      </c>
    </row>
    <row r="63" spans="1:6" ht="13.5" thickBot="1">
      <c r="A63" s="19" t="s">
        <v>39</v>
      </c>
      <c r="B63" s="21"/>
      <c r="C63" s="21"/>
      <c r="D63" s="16">
        <f>SUM(D62)</f>
        <v>21500</v>
      </c>
      <c r="E63" s="16">
        <f>SUM(E62)</f>
        <v>13541.4</v>
      </c>
      <c r="F63" s="22">
        <f t="shared" si="1"/>
        <v>62.98325581395349</v>
      </c>
    </row>
    <row r="64" spans="1:6" ht="13.5" thickBot="1">
      <c r="A64" s="19" t="s">
        <v>39</v>
      </c>
      <c r="B64" s="15" t="s">
        <v>100</v>
      </c>
      <c r="C64" s="21"/>
      <c r="D64" s="16">
        <f>D63+D61+D59+D56+D45</f>
        <v>213477</v>
      </c>
      <c r="E64" s="16">
        <f>E63+E61+E59+E56+E45</f>
        <v>107422.78</v>
      </c>
      <c r="F64" s="22">
        <f t="shared" si="1"/>
        <v>50.32054038608375</v>
      </c>
    </row>
    <row r="65" spans="1:6" ht="13.5" thickBot="1">
      <c r="A65" s="14" t="s">
        <v>218</v>
      </c>
      <c r="B65" s="15"/>
      <c r="C65" s="15"/>
      <c r="D65" s="16">
        <f>SUM(+D43+D34+D26+D9+D64)</f>
        <v>309706</v>
      </c>
      <c r="E65" s="16">
        <f>E9+E26+E34+E43+E64</f>
        <v>162428.57</v>
      </c>
      <c r="F65" s="22">
        <f>(E65*100)/D65</f>
        <v>52.44605206227842</v>
      </c>
    </row>
    <row r="66" spans="1:6" ht="12.75">
      <c r="A66" s="5"/>
      <c r="B66" s="5"/>
      <c r="C66" s="5"/>
      <c r="D66" s="10"/>
      <c r="E66" s="10"/>
      <c r="F66" s="11"/>
    </row>
    <row r="68" ht="12.75">
      <c r="F68" s="6" t="s">
        <v>251</v>
      </c>
    </row>
  </sheetData>
  <printOptions/>
  <pageMargins left="0.7874015748031497" right="0" top="0.35433070866141736" bottom="0.15748031496062992" header="0.5118110236220472" footer="0.15748031496062992"/>
  <pageSetup horizontalDpi="600" verticalDpi="600" orientation="landscape" paperSize="9" scale="87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GZEAS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Dąbrowska</dc:creator>
  <cp:keywords/>
  <dc:description/>
  <cp:lastModifiedBy>Dominika</cp:lastModifiedBy>
  <cp:lastPrinted>2007-08-13T08:36:19Z</cp:lastPrinted>
  <dcterms:created xsi:type="dcterms:W3CDTF">2005-03-22T09:07:22Z</dcterms:created>
  <dcterms:modified xsi:type="dcterms:W3CDTF">2007-08-13T08:43:32Z</dcterms:modified>
  <cp:category/>
  <cp:version/>
  <cp:contentType/>
  <cp:contentStatus/>
</cp:coreProperties>
</file>