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<sst xmlns="http://schemas.openxmlformats.org/spreadsheetml/2006/main" count="58" uniqueCount="51">
  <si>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Lp</t>
  </si>
  <si>
    <t>Data</t>
  </si>
  <si>
    <t>Rata kapitałowa</t>
  </si>
  <si>
    <t>Rata odsetek</t>
  </si>
  <si>
    <t>Rata kapitałowo - odsetkowa</t>
  </si>
  <si>
    <t>Saldo kredytu</t>
  </si>
  <si>
    <t>-</t>
  </si>
  <si>
    <t>31.03.2012</t>
  </si>
  <si>
    <t>30.06.2012</t>
  </si>
  <si>
    <t>30.09.2012</t>
  </si>
  <si>
    <t>31.12.2012</t>
  </si>
  <si>
    <t>Stopa oprocentowania kredytu w skali rocznej</t>
  </si>
  <si>
    <t>Oprocentowanie kredytu</t>
  </si>
  <si>
    <t>Cena oferty (koszt obsługi kredytu)</t>
  </si>
  <si>
    <t>Prowizja bankowa (łącznie)</t>
  </si>
  <si>
    <t>Odsetki od kredytu (suma)</t>
  </si>
  <si>
    <t>Razem prowizja + odsetki od kredytu</t>
  </si>
  <si>
    <t>%</t>
  </si>
  <si>
    <t>zł</t>
  </si>
  <si>
    <t>Plan spłaty kredytu</t>
  </si>
  <si>
    <t>Razem rok 2012</t>
  </si>
  <si>
    <t xml:space="preserve">RAZEM </t>
  </si>
  <si>
    <t xml:space="preserve">*Do celów obliczenia ceny kredytu podanej w ofercie służącej do porównania złożonych ofert należy przyjąć się założenia: rok = 360 dni, każdy miesiąc = 30 dni </t>
  </si>
  <si>
    <t>Razem rok 2013</t>
  </si>
  <si>
    <t>Reguła rok: 360 dni, miesiąc: 30 dni</t>
  </si>
  <si>
    <t>31.03.2013</t>
  </si>
  <si>
    <t>30.06.2013</t>
  </si>
  <si>
    <t>30.09.2013</t>
  </si>
  <si>
    <t>31.12.2013</t>
  </si>
  <si>
    <t>Razem rok 2014</t>
  </si>
  <si>
    <t>Razem rok 2015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</si>
  <si>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</si>
  <si>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</si>
  <si>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</si>
  <si>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</si>
  <si>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</si>
  <si>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</si>
  <si>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</si>
  <si>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</si>
  <si>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liczba dni do odsetek</t>
  </si>
  <si>
    <t>Razem rok 2016</t>
  </si>
  <si>
    <t>Kwota kredytu - 1 800 000,00 - udostępniona w momencie zawarcia umowy</t>
  </si>
  <si>
    <t>Okres obsługi kredytu (spłat rat kapitałowych) - do końca roku 2016</t>
  </si>
  <si>
    <t>Stała marża banku          (w %)</t>
  </si>
  <si>
    <t>Razem WIBOR 3M i marża banku (w %)</t>
  </si>
  <si>
    <t>Symulacja kosztu kredytu (na dzień 15.11.2011)</t>
  </si>
  <si>
    <t>31.03.2016</t>
  </si>
  <si>
    <t>30.06.2016</t>
  </si>
  <si>
    <t>30.09.2016</t>
  </si>
  <si>
    <t>31.12.2016</t>
  </si>
  <si>
    <t>WIBOR 3M wg notowań na dzień 18.10.2011 (w 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</si>
</sst>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10" borderId="11" xfId="0" applyNumberFormat="1" applyFill="1" applyBorder="1" applyAlignment="1">
      <alignment horizontal="center" vertical="center"/>
    </xf>
    <xf numFmtId="10" fontId="0" fillId="10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zoomScalePageLayoutView="0" workbookViewId="0" topLeftCell="A1">
      <selection activeCell="G10" sqref="G10"/>
    </sheetView>
  </sheetViews>
  <sheetFormatPr defaultColWidth="8.796875" defaultRowHeight="14.25"/>
  <cols>
    <col min="2" max="3" width="11.5" style="0" customWidth="1"/>
    <col min="4" max="4" width="13.8984375" style="0" customWidth="1"/>
    <col min="5" max="5" width="16.5" style="0" customWidth="1"/>
    <col min="6" max="6" width="15.09765625" style="0" bestFit="1" customWidth="1"/>
    <col min="7" max="7" width="14.69921875" style="0" customWidth="1"/>
    <col min="8" max="8" width="9.8984375" style="0" bestFit="1" customWidth="1"/>
  </cols>
  <sheetData>
    <row r="1" spans="1:7" ht="14.25">
      <c r="A1" s="16" t="s">
        <v>45</v>
      </c>
      <c r="B1" s="16"/>
      <c r="C1" s="16"/>
      <c r="D1" s="16"/>
      <c r="E1" s="16"/>
      <c r="F1" s="16"/>
      <c r="G1" s="16"/>
    </row>
    <row r="2" ht="6" customHeight="1"/>
    <row r="3" spans="1:7" ht="14.25">
      <c r="A3" s="17" t="s">
        <v>41</v>
      </c>
      <c r="B3" s="17"/>
      <c r="C3" s="17"/>
      <c r="D3" s="17"/>
      <c r="E3" s="17"/>
      <c r="F3" s="17"/>
      <c r="G3" s="17"/>
    </row>
    <row r="4" spans="1:7" ht="14.25">
      <c r="A4" s="17" t="s">
        <v>42</v>
      </c>
      <c r="B4" s="17"/>
      <c r="C4" s="17"/>
      <c r="D4" s="17"/>
      <c r="E4" s="17"/>
      <c r="F4" s="17"/>
      <c r="G4" s="17"/>
    </row>
    <row r="5" spans="1:7" ht="14.25">
      <c r="A5" s="17" t="s">
        <v>24</v>
      </c>
      <c r="B5" s="17"/>
      <c r="C5" s="17"/>
      <c r="D5" s="17"/>
      <c r="E5" s="17"/>
      <c r="F5" s="17"/>
      <c r="G5" s="17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7" t="s">
        <v>12</v>
      </c>
      <c r="B7" s="17"/>
      <c r="C7" s="17"/>
      <c r="D7" s="17"/>
      <c r="E7" s="17"/>
      <c r="F7" s="17"/>
      <c r="G7" s="1"/>
    </row>
    <row r="8" spans="1:5" ht="35.25" customHeight="1">
      <c r="A8" s="18" t="s">
        <v>11</v>
      </c>
      <c r="B8" s="19" t="s">
        <v>50</v>
      </c>
      <c r="C8" s="20"/>
      <c r="D8" s="13" t="s">
        <v>43</v>
      </c>
      <c r="E8" s="13" t="s">
        <v>44</v>
      </c>
    </row>
    <row r="9" spans="1:5" ht="36" customHeight="1">
      <c r="A9" s="18"/>
      <c r="B9" s="21">
        <v>4.76</v>
      </c>
      <c r="C9" s="22"/>
      <c r="D9" s="14">
        <v>0</v>
      </c>
      <c r="E9" s="15">
        <f>B9+D9</f>
        <v>4.76</v>
      </c>
    </row>
    <row r="10" ht="4.5" customHeight="1"/>
    <row r="11" spans="1:7" ht="14.25">
      <c r="A11" s="17" t="s">
        <v>13</v>
      </c>
      <c r="B11" s="17"/>
      <c r="C11" s="17"/>
      <c r="D11" s="17"/>
      <c r="E11" s="17"/>
      <c r="F11" s="17"/>
      <c r="G11" s="17"/>
    </row>
    <row r="12" spans="1:7" ht="33.75" customHeight="1">
      <c r="A12" s="18" t="s">
        <v>13</v>
      </c>
      <c r="B12" s="18" t="s">
        <v>14</v>
      </c>
      <c r="C12" s="18"/>
      <c r="D12" s="18"/>
      <c r="E12" s="23" t="s">
        <v>15</v>
      </c>
      <c r="F12" s="23"/>
      <c r="G12" s="6" t="s">
        <v>16</v>
      </c>
    </row>
    <row r="13" spans="1:7" ht="21" customHeight="1">
      <c r="A13" s="18"/>
      <c r="B13" s="25" t="s">
        <v>17</v>
      </c>
      <c r="C13" s="26"/>
      <c r="D13" s="2" t="s">
        <v>18</v>
      </c>
      <c r="E13" s="25" t="s">
        <v>18</v>
      </c>
      <c r="F13" s="26"/>
      <c r="G13" s="2" t="s">
        <v>18</v>
      </c>
    </row>
    <row r="14" spans="1:7" ht="21" customHeight="1">
      <c r="A14" s="18"/>
      <c r="B14" s="27">
        <v>0</v>
      </c>
      <c r="C14" s="28"/>
      <c r="D14" s="4">
        <f>G19*B14</f>
        <v>0</v>
      </c>
      <c r="E14" s="36">
        <f>E46</f>
        <v>264973.3333333334</v>
      </c>
      <c r="F14" s="37"/>
      <c r="G14" s="11">
        <f>D14+E14</f>
        <v>264973.3333333334</v>
      </c>
    </row>
    <row r="15" spans="1:7" ht="11.25" customHeight="1">
      <c r="A15" s="7"/>
      <c r="B15" s="8"/>
      <c r="C15" s="8"/>
      <c r="D15" s="8"/>
      <c r="E15" s="8"/>
      <c r="F15" s="8"/>
      <c r="G15" s="8"/>
    </row>
    <row r="16" spans="1:7" ht="13.5" customHeight="1">
      <c r="A16" s="24" t="s">
        <v>19</v>
      </c>
      <c r="B16" s="24"/>
      <c r="C16" s="24"/>
      <c r="D16" s="24"/>
      <c r="E16" s="24"/>
      <c r="F16" s="24"/>
      <c r="G16" s="24"/>
    </row>
    <row r="17" ht="7.5" customHeight="1"/>
    <row r="18" spans="1:7" ht="28.5">
      <c r="A18" s="2" t="s">
        <v>0</v>
      </c>
      <c r="B18" s="2" t="s">
        <v>1</v>
      </c>
      <c r="C18" s="3" t="s">
        <v>39</v>
      </c>
      <c r="D18" s="2" t="s">
        <v>2</v>
      </c>
      <c r="E18" s="2" t="s">
        <v>3</v>
      </c>
      <c r="F18" s="3" t="s">
        <v>4</v>
      </c>
      <c r="G18" s="2" t="s">
        <v>5</v>
      </c>
    </row>
    <row r="19" spans="1:7" ht="18" customHeight="1">
      <c r="A19" s="2" t="s">
        <v>6</v>
      </c>
      <c r="B19" s="2" t="s">
        <v>6</v>
      </c>
      <c r="C19" s="2"/>
      <c r="D19" s="2" t="s">
        <v>6</v>
      </c>
      <c r="E19" s="2" t="s">
        <v>6</v>
      </c>
      <c r="F19" s="3" t="s">
        <v>6</v>
      </c>
      <c r="G19" s="4">
        <v>1800000</v>
      </c>
    </row>
    <row r="20" spans="1:7" ht="18" customHeight="1">
      <c r="A20" s="2">
        <v>1</v>
      </c>
      <c r="B20" s="2" t="s">
        <v>7</v>
      </c>
      <c r="C20" s="2">
        <v>135</v>
      </c>
      <c r="D20" s="4">
        <v>50000</v>
      </c>
      <c r="E20" s="4">
        <f>(G19*C20*$E$9%)/360</f>
        <v>32130</v>
      </c>
      <c r="F20" s="4">
        <f>D20+E20</f>
        <v>82130</v>
      </c>
      <c r="G20" s="4">
        <f>G19-D20</f>
        <v>1750000</v>
      </c>
    </row>
    <row r="21" spans="1:7" ht="18" customHeight="1">
      <c r="A21" s="2">
        <v>2</v>
      </c>
      <c r="B21" s="2" t="s">
        <v>8</v>
      </c>
      <c r="C21" s="2">
        <v>90</v>
      </c>
      <c r="D21" s="4">
        <v>50000</v>
      </c>
      <c r="E21" s="4">
        <f>(G20*C21*$E$9%)/360</f>
        <v>20824.999999999996</v>
      </c>
      <c r="F21" s="4">
        <f>D21+E21</f>
        <v>70825</v>
      </c>
      <c r="G21" s="4">
        <f>G20-D21</f>
        <v>1700000</v>
      </c>
    </row>
    <row r="22" spans="1:7" ht="18" customHeight="1">
      <c r="A22" s="2">
        <v>3</v>
      </c>
      <c r="B22" s="2" t="s">
        <v>9</v>
      </c>
      <c r="C22" s="2">
        <v>90</v>
      </c>
      <c r="D22" s="4">
        <v>50000</v>
      </c>
      <c r="E22" s="4">
        <f>(G21*C22*$E$9%)/360</f>
        <v>20229.999999999996</v>
      </c>
      <c r="F22" s="4">
        <f>D22+E22</f>
        <v>70230</v>
      </c>
      <c r="G22" s="4">
        <f>G21-D22</f>
        <v>1650000</v>
      </c>
    </row>
    <row r="23" spans="1:7" ht="18" customHeight="1">
      <c r="A23" s="2">
        <v>4</v>
      </c>
      <c r="B23" s="2" t="s">
        <v>10</v>
      </c>
      <c r="C23" s="2">
        <v>90</v>
      </c>
      <c r="D23" s="4">
        <v>50000</v>
      </c>
      <c r="E23" s="4">
        <f>(G22*C23*$E$9%)/360</f>
        <v>19634.999999999996</v>
      </c>
      <c r="F23" s="4">
        <f>D23+E23</f>
        <v>69635</v>
      </c>
      <c r="G23" s="4">
        <f>G22-D23</f>
        <v>1600000</v>
      </c>
    </row>
    <row r="24" spans="1:7" ht="18" customHeight="1">
      <c r="A24" s="30" t="s">
        <v>20</v>
      </c>
      <c r="B24" s="31"/>
      <c r="C24" s="31"/>
      <c r="D24" s="32"/>
      <c r="E24" s="10">
        <f>SUM(E20:E23)</f>
        <v>92820</v>
      </c>
      <c r="F24" s="10">
        <f>SUM(F20:F23)</f>
        <v>292820</v>
      </c>
      <c r="G24" s="4"/>
    </row>
    <row r="25" spans="1:7" ht="18" customHeight="1">
      <c r="A25" s="2">
        <v>5</v>
      </c>
      <c r="B25" s="2" t="s">
        <v>25</v>
      </c>
      <c r="C25" s="2">
        <v>90</v>
      </c>
      <c r="D25" s="4">
        <v>100000</v>
      </c>
      <c r="E25" s="4">
        <f>(G23*C25*$E$9%)/360</f>
        <v>19039.999999999996</v>
      </c>
      <c r="F25" s="4">
        <f>D25+E25</f>
        <v>119040</v>
      </c>
      <c r="G25" s="4">
        <f>G23-D25</f>
        <v>1500000</v>
      </c>
    </row>
    <row r="26" spans="1:7" ht="18" customHeight="1">
      <c r="A26" s="2">
        <v>6</v>
      </c>
      <c r="B26" s="2" t="s">
        <v>26</v>
      </c>
      <c r="C26" s="2">
        <v>90</v>
      </c>
      <c r="D26" s="4">
        <v>100000</v>
      </c>
      <c r="E26" s="4">
        <f>(G25*C26*$E$9%)/360</f>
        <v>17849.999999999996</v>
      </c>
      <c r="F26" s="4">
        <f>D26+E26</f>
        <v>117850</v>
      </c>
      <c r="G26" s="4">
        <f>G25-D26</f>
        <v>1400000</v>
      </c>
    </row>
    <row r="27" spans="1:7" ht="18" customHeight="1">
      <c r="A27" s="2">
        <v>7</v>
      </c>
      <c r="B27" s="2" t="s">
        <v>27</v>
      </c>
      <c r="C27" s="2">
        <v>90</v>
      </c>
      <c r="D27" s="4">
        <v>100000</v>
      </c>
      <c r="E27" s="4">
        <f>(G26*C27*$E$9%)/360</f>
        <v>16660</v>
      </c>
      <c r="F27" s="4">
        <f>D27+E27</f>
        <v>116660</v>
      </c>
      <c r="G27" s="4">
        <f>G26-D27</f>
        <v>1300000</v>
      </c>
    </row>
    <row r="28" spans="1:7" ht="18" customHeight="1">
      <c r="A28" s="2">
        <v>8</v>
      </c>
      <c r="B28" s="2" t="s">
        <v>28</v>
      </c>
      <c r="C28" s="2">
        <v>90</v>
      </c>
      <c r="D28" s="4">
        <v>100000</v>
      </c>
      <c r="E28" s="4">
        <f>(G27*C28*$E$9%)/360</f>
        <v>15470</v>
      </c>
      <c r="F28" s="4">
        <f>D28+E28</f>
        <v>115470</v>
      </c>
      <c r="G28" s="4">
        <f>G27-D28</f>
        <v>1200000</v>
      </c>
    </row>
    <row r="29" spans="1:7" ht="18" customHeight="1">
      <c r="A29" s="30" t="s">
        <v>23</v>
      </c>
      <c r="B29" s="31"/>
      <c r="C29" s="31"/>
      <c r="D29" s="32"/>
      <c r="E29" s="10">
        <f>SUM(E25:E28)</f>
        <v>69020</v>
      </c>
      <c r="F29" s="10">
        <f>SUM(F25:F28)</f>
        <v>469020</v>
      </c>
      <c r="G29" s="4"/>
    </row>
    <row r="30" spans="1:7" ht="18" customHeight="1">
      <c r="A30" s="2">
        <v>9</v>
      </c>
      <c r="B30" s="2" t="s">
        <v>31</v>
      </c>
      <c r="C30" s="2">
        <v>90</v>
      </c>
      <c r="D30" s="4">
        <v>100000</v>
      </c>
      <c r="E30" s="4">
        <f>(G28*C30*$E$9%)/360</f>
        <v>14280</v>
      </c>
      <c r="F30" s="4">
        <f>D30+E30</f>
        <v>114280</v>
      </c>
      <c r="G30" s="4">
        <f>G28-D30</f>
        <v>1100000</v>
      </c>
    </row>
    <row r="31" spans="1:7" ht="18" customHeight="1">
      <c r="A31" s="2">
        <v>10</v>
      </c>
      <c r="B31" s="2" t="s">
        <v>32</v>
      </c>
      <c r="C31" s="2">
        <v>90</v>
      </c>
      <c r="D31" s="4">
        <v>100000</v>
      </c>
      <c r="E31" s="4">
        <f>(G30*C31*$E$9%)/360</f>
        <v>13090</v>
      </c>
      <c r="F31" s="4">
        <f>D31+E31</f>
        <v>113090</v>
      </c>
      <c r="G31" s="4">
        <f>G30-D31</f>
        <v>1000000</v>
      </c>
    </row>
    <row r="32" spans="1:7" ht="18" customHeight="1">
      <c r="A32" s="2">
        <v>11</v>
      </c>
      <c r="B32" s="2" t="s">
        <v>33</v>
      </c>
      <c r="C32" s="2">
        <v>90</v>
      </c>
      <c r="D32" s="4">
        <v>100000</v>
      </c>
      <c r="E32" s="4">
        <f>(G31*C32*$E$9%)/360</f>
        <v>11900</v>
      </c>
      <c r="F32" s="4">
        <f>D32+E32</f>
        <v>111900</v>
      </c>
      <c r="G32" s="4">
        <f>G31-D32</f>
        <v>900000</v>
      </c>
    </row>
    <row r="33" spans="1:7" ht="18" customHeight="1">
      <c r="A33" s="2">
        <v>12</v>
      </c>
      <c r="B33" s="2" t="s">
        <v>34</v>
      </c>
      <c r="C33" s="2">
        <v>90</v>
      </c>
      <c r="D33" s="4">
        <v>100000</v>
      </c>
      <c r="E33" s="4">
        <f>(G32*C33*$E$9%)/360</f>
        <v>10709.999999999998</v>
      </c>
      <c r="F33" s="4">
        <f>D33+E33</f>
        <v>110710</v>
      </c>
      <c r="G33" s="4">
        <f>G32-D33</f>
        <v>800000</v>
      </c>
    </row>
    <row r="34" spans="1:7" ht="18" customHeight="1">
      <c r="A34" s="30" t="s">
        <v>29</v>
      </c>
      <c r="B34" s="31"/>
      <c r="C34" s="31"/>
      <c r="D34" s="32"/>
      <c r="E34" s="10">
        <f>SUM(E30:E33)</f>
        <v>49980</v>
      </c>
      <c r="F34" s="10">
        <f>SUM(F30:F33)</f>
        <v>449980</v>
      </c>
      <c r="G34" s="4"/>
    </row>
    <row r="35" spans="1:7" ht="18" customHeight="1">
      <c r="A35" s="2">
        <v>9</v>
      </c>
      <c r="B35" s="2" t="s">
        <v>35</v>
      </c>
      <c r="C35" s="2">
        <v>90</v>
      </c>
      <c r="D35" s="4">
        <v>100000</v>
      </c>
      <c r="E35" s="4">
        <f>(G33*120*$E$9%)/360</f>
        <v>12693.333333333334</v>
      </c>
      <c r="F35" s="4">
        <f>D35+E35</f>
        <v>112693.33333333333</v>
      </c>
      <c r="G35" s="4">
        <f>G33-D35</f>
        <v>700000</v>
      </c>
    </row>
    <row r="36" spans="1:7" ht="18" customHeight="1">
      <c r="A36" s="2">
        <v>10</v>
      </c>
      <c r="B36" s="2" t="s">
        <v>36</v>
      </c>
      <c r="C36" s="2">
        <v>90</v>
      </c>
      <c r="D36" s="4">
        <v>100000</v>
      </c>
      <c r="E36" s="4">
        <f>(G35*120*$E$9%)/360</f>
        <v>11106.666666666666</v>
      </c>
      <c r="F36" s="4">
        <f>D36+E36</f>
        <v>111106.66666666667</v>
      </c>
      <c r="G36" s="4">
        <f>G35-D36</f>
        <v>600000</v>
      </c>
    </row>
    <row r="37" spans="1:7" ht="18" customHeight="1">
      <c r="A37" s="2">
        <v>11</v>
      </c>
      <c r="B37" s="2" t="s">
        <v>37</v>
      </c>
      <c r="C37" s="2">
        <v>90</v>
      </c>
      <c r="D37" s="4">
        <v>100000</v>
      </c>
      <c r="E37" s="4">
        <f>(G36*120*$E$9%)/360</f>
        <v>9519.999999999998</v>
      </c>
      <c r="F37" s="4">
        <f>D37+E37</f>
        <v>109520</v>
      </c>
      <c r="G37" s="4">
        <f>G36-D37</f>
        <v>500000</v>
      </c>
    </row>
    <row r="38" spans="1:7" ht="18" customHeight="1">
      <c r="A38" s="2">
        <v>12</v>
      </c>
      <c r="B38" s="2" t="s">
        <v>38</v>
      </c>
      <c r="C38" s="2">
        <v>90</v>
      </c>
      <c r="D38" s="4">
        <v>100000</v>
      </c>
      <c r="E38" s="4">
        <f>(G37*120*$E$9%)/360</f>
        <v>7933.333333333333</v>
      </c>
      <c r="F38" s="4">
        <f>D38+E38</f>
        <v>107933.33333333333</v>
      </c>
      <c r="G38" s="4">
        <f>G37-D38</f>
        <v>400000</v>
      </c>
    </row>
    <row r="39" spans="1:7" ht="18" customHeight="1">
      <c r="A39" s="30" t="s">
        <v>30</v>
      </c>
      <c r="B39" s="31"/>
      <c r="C39" s="31"/>
      <c r="D39" s="32"/>
      <c r="E39" s="10">
        <f>SUM(E35:E38)</f>
        <v>41253.333333333336</v>
      </c>
      <c r="F39" s="10">
        <f>SUM(F35:F38)</f>
        <v>441253.3333333333</v>
      </c>
      <c r="G39" s="4"/>
    </row>
    <row r="40" spans="1:7" ht="18" customHeight="1">
      <c r="A40" s="2">
        <v>9</v>
      </c>
      <c r="B40" s="2" t="s">
        <v>46</v>
      </c>
      <c r="C40" s="2">
        <v>90</v>
      </c>
      <c r="D40" s="4">
        <v>100000</v>
      </c>
      <c r="E40" s="4">
        <f>(G38*C40*$E$9%)/360</f>
        <v>4759.999999999999</v>
      </c>
      <c r="F40" s="4">
        <f>D40+E40</f>
        <v>104760</v>
      </c>
      <c r="G40" s="4">
        <f>G38-D40</f>
        <v>300000</v>
      </c>
    </row>
    <row r="41" spans="1:7" ht="18" customHeight="1">
      <c r="A41" s="2">
        <v>10</v>
      </c>
      <c r="B41" s="2" t="s">
        <v>47</v>
      </c>
      <c r="C41" s="2">
        <v>90</v>
      </c>
      <c r="D41" s="4">
        <v>100000</v>
      </c>
      <c r="E41" s="4">
        <f>(G40*C41*$E$9%)/360</f>
        <v>3570</v>
      </c>
      <c r="F41" s="4">
        <f>D41+E41</f>
        <v>103570</v>
      </c>
      <c r="G41" s="4">
        <f>G40-D41</f>
        <v>200000</v>
      </c>
    </row>
    <row r="42" spans="1:10" ht="18" customHeight="1">
      <c r="A42" s="2">
        <v>11</v>
      </c>
      <c r="B42" s="2" t="s">
        <v>48</v>
      </c>
      <c r="C42" s="2">
        <v>90</v>
      </c>
      <c r="D42" s="4">
        <v>100000</v>
      </c>
      <c r="E42" s="4">
        <f>(G41*C42*$E$9%)/360</f>
        <v>2379.9999999999995</v>
      </c>
      <c r="F42" s="4">
        <f>D42+E42</f>
        <v>102380</v>
      </c>
      <c r="G42" s="4">
        <f>G41-D42</f>
        <v>100000</v>
      </c>
      <c r="J42" s="9"/>
    </row>
    <row r="43" spans="1:7" ht="18" customHeight="1">
      <c r="A43" s="2">
        <v>12</v>
      </c>
      <c r="B43" s="2" t="s">
        <v>49</v>
      </c>
      <c r="C43" s="2">
        <v>90</v>
      </c>
      <c r="D43" s="4">
        <v>100000</v>
      </c>
      <c r="E43" s="4">
        <f>(G42*C43*$E$9%)/360</f>
        <v>1189.9999999999998</v>
      </c>
      <c r="F43" s="4">
        <f>D43+E43</f>
        <v>101190</v>
      </c>
      <c r="G43" s="4">
        <f>G42-D43</f>
        <v>0</v>
      </c>
    </row>
    <row r="44" spans="1:7" ht="18" customHeight="1">
      <c r="A44" s="30" t="s">
        <v>40</v>
      </c>
      <c r="B44" s="31"/>
      <c r="C44" s="31"/>
      <c r="D44" s="32"/>
      <c r="E44" s="10">
        <f>SUM(E40:E43)</f>
        <v>11900</v>
      </c>
      <c r="F44" s="10">
        <f>SUM(F40:F43)</f>
        <v>411900</v>
      </c>
      <c r="G44" s="4"/>
    </row>
    <row r="45" ht="14.25">
      <c r="E45" s="9"/>
    </row>
    <row r="46" spans="1:8" ht="14.25">
      <c r="A46" s="33" t="s">
        <v>21</v>
      </c>
      <c r="B46" s="34"/>
      <c r="C46" s="34"/>
      <c r="D46" s="35"/>
      <c r="E46" s="12">
        <f>E24+E29+E34+E39+E44</f>
        <v>264973.3333333334</v>
      </c>
      <c r="F46" s="12">
        <f>F24+F29+F34+F39+F44</f>
        <v>2064973.3333333333</v>
      </c>
      <c r="G46" s="5"/>
      <c r="H46" s="9"/>
    </row>
    <row r="48" spans="1:7" ht="37.5" customHeight="1">
      <c r="A48" s="29" t="s">
        <v>22</v>
      </c>
      <c r="B48" s="29"/>
      <c r="C48" s="29"/>
      <c r="D48" s="29"/>
      <c r="E48" s="29"/>
      <c r="F48" s="29"/>
      <c r="G48" s="29"/>
    </row>
    <row r="49" ht="14.25">
      <c r="F49" s="9"/>
    </row>
    <row r="51" ht="14.25">
      <c r="F51" s="9"/>
    </row>
  </sheetData>
  <sheetProtection/>
  <mergeCells count="25">
    <mergeCell ref="A48:G48"/>
    <mergeCell ref="A34:D34"/>
    <mergeCell ref="A46:D46"/>
    <mergeCell ref="A39:D39"/>
    <mergeCell ref="A44:D44"/>
    <mergeCell ref="E13:F13"/>
    <mergeCell ref="E14:F14"/>
    <mergeCell ref="A24:D24"/>
    <mergeCell ref="A29:D29"/>
    <mergeCell ref="A11:G11"/>
    <mergeCell ref="A12:A14"/>
    <mergeCell ref="B12:D12"/>
    <mergeCell ref="E12:F12"/>
    <mergeCell ref="A16:G16"/>
    <mergeCell ref="B13:C13"/>
    <mergeCell ref="B14:C14"/>
    <mergeCell ref="A1:G1"/>
    <mergeCell ref="A3:G3"/>
    <mergeCell ref="A4:G4"/>
    <mergeCell ref="A6:G6"/>
    <mergeCell ref="A8:A9"/>
    <mergeCell ref="A5:G5"/>
    <mergeCell ref="A7:F7"/>
    <mergeCell ref="B8:C8"/>
    <mergeCell ref="B9:C9"/>
  </mergeCells>
  <printOptions/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2011-10-18T06:54:16Z</cp:lastPrinted>
  <dcterms:created xsi:type="dcterms:W3CDTF">2009-10-07T09:55:09Z</dcterms:created>
  <dcterms:modified xsi:type="dcterms:W3CDTF">2011-10-18T06:54:41Z</dcterms:modified>
  <cp:category/>
  <cp:version/>
  <cp:contentType/>
  <cp:contentStatus/>
</cp:coreProperties>
</file>