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Arkusz2" sheetId="1" r:id="rId1"/>
  </sheets>
  <definedNames>
    <definedName name="_xlnm.Print_Area" localSheetId="0">'Arkusz2'!$A$1:$D$77</definedName>
  </definedNames>
  <calcPr fullCalcOnLoad="1"/>
</workbook>
</file>

<file path=xl/sharedStrings.xml><?xml version="1.0" encoding="utf-8"?>
<sst xmlns="http://schemas.openxmlformats.org/spreadsheetml/2006/main" count="64" uniqueCount="64">
  <si>
    <t>15.10</t>
  </si>
  <si>
    <t>15.12</t>
  </si>
  <si>
    <t>16.01</t>
  </si>
  <si>
    <t>16.02</t>
  </si>
  <si>
    <t>16.07</t>
  </si>
  <si>
    <t>16.08</t>
  </si>
  <si>
    <t>16.10</t>
  </si>
  <si>
    <t>16.12</t>
  </si>
  <si>
    <t>17.01</t>
  </si>
  <si>
    <t>17.02</t>
  </si>
  <si>
    <t>17.07</t>
  </si>
  <si>
    <t>17.08</t>
  </si>
  <si>
    <t>17.10</t>
  </si>
  <si>
    <t>17.12</t>
  </si>
  <si>
    <t>18.01</t>
  </si>
  <si>
    <t>18.02</t>
  </si>
  <si>
    <t>18.07</t>
  </si>
  <si>
    <t>18.08</t>
  </si>
  <si>
    <t>18.10</t>
  </si>
  <si>
    <t>inne opłaty</t>
  </si>
  <si>
    <t>18.12</t>
  </si>
  <si>
    <t>19.01</t>
  </si>
  <si>
    <t>19.02</t>
  </si>
  <si>
    <t>19.07</t>
  </si>
  <si>
    <t>19.08</t>
  </si>
  <si>
    <t>19.10</t>
  </si>
  <si>
    <t>19.12</t>
  </si>
  <si>
    <t>20.01</t>
  </si>
  <si>
    <t>20.02</t>
  </si>
  <si>
    <t>20.07</t>
  </si>
  <si>
    <t>20.08</t>
  </si>
  <si>
    <t xml:space="preserve"> </t>
  </si>
  <si>
    <t>15.09.30</t>
  </si>
  <si>
    <t>16.03.31</t>
  </si>
  <si>
    <t>16.05.31</t>
  </si>
  <si>
    <t>17.03.31</t>
  </si>
  <si>
    <t>17.05.31</t>
  </si>
  <si>
    <t>17.09.30</t>
  </si>
  <si>
    <t>18.03.31</t>
  </si>
  <si>
    <t>18.05.31</t>
  </si>
  <si>
    <t>19.03.31</t>
  </si>
  <si>
    <t>19.05.31</t>
  </si>
  <si>
    <t>19.09.30</t>
  </si>
  <si>
    <t>20.03.31</t>
  </si>
  <si>
    <t>20.09.30</t>
  </si>
  <si>
    <t>15.11.30</t>
  </si>
  <si>
    <t>16.04.30</t>
  </si>
  <si>
    <t>16.06.30</t>
  </si>
  <si>
    <t>16.11.30</t>
  </si>
  <si>
    <t>17.04.30</t>
  </si>
  <si>
    <t>17.06.30</t>
  </si>
  <si>
    <t>17.11.30</t>
  </si>
  <si>
    <t>18.04.30</t>
  </si>
  <si>
    <t>18.06.30</t>
  </si>
  <si>
    <t>18.11.30</t>
  </si>
  <si>
    <t>19.04.30</t>
  </si>
  <si>
    <t>19.06.30</t>
  </si>
  <si>
    <t>19.11.30</t>
  </si>
  <si>
    <t>20.04.30</t>
  </si>
  <si>
    <t>20.06.30</t>
  </si>
  <si>
    <t>prowizja</t>
  </si>
  <si>
    <t>16.09.29</t>
  </si>
  <si>
    <t>18.09.29</t>
  </si>
  <si>
    <t>20.05.29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</si>
</sst>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#,##0.00\ &quot;zł&quot;"/>
    <numFmt numFmtId="168" formatCode="#,##0.0\ &quot;zł&quot;"/>
    <numFmt numFmtId="169" formatCode="#,##0.000\ &quot;zł&quot;"/>
    <numFmt numFmtId="170" formatCode="#,##0.0000\ &quot;zł&quot;"/>
    <numFmt numFmtId="171" formatCode="#,##0.0000\ _z_ł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#,##0.00\ _z_ł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7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17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177" fontId="1" fillId="0" borderId="16" xfId="0" applyNumberFormat="1" applyFont="1" applyBorder="1" applyAlignment="1">
      <alignment/>
    </xf>
    <xf numFmtId="167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2" max="2" width="14.00390625" style="8" bestFit="1" customWidth="1"/>
    <col min="3" max="3" width="12.28125" style="0" bestFit="1" customWidth="1"/>
    <col min="4" max="4" width="13.8515625" style="0" bestFit="1" customWidth="1"/>
    <col min="6" max="6" width="12.28125" style="0" bestFit="1" customWidth="1"/>
    <col min="7" max="7" width="11.28125" style="0" bestFit="1" customWidth="1"/>
    <col min="8" max="8" width="12.7109375" style="0" bestFit="1" customWidth="1"/>
    <col min="10" max="10" width="12.28125" style="0" bestFit="1" customWidth="1"/>
    <col min="11" max="11" width="11.28125" style="0" bestFit="1" customWidth="1"/>
    <col min="12" max="12" width="12.7109375" style="0" bestFit="1" customWidth="1"/>
  </cols>
  <sheetData>
    <row r="1" spans="1:4" ht="12.75">
      <c r="A1" s="11">
        <v>0.0166</v>
      </c>
      <c r="B1" s="12"/>
      <c r="C1" s="13"/>
      <c r="D1" s="14"/>
    </row>
    <row r="2" spans="1:4" ht="12.75">
      <c r="A2" s="15"/>
      <c r="B2" s="7"/>
      <c r="C2" s="1"/>
      <c r="D2" s="16"/>
    </row>
    <row r="3" spans="1:4" ht="12.75">
      <c r="A3" s="17">
        <v>250000</v>
      </c>
      <c r="B3" s="7"/>
      <c r="C3" s="2"/>
      <c r="D3" s="18"/>
    </row>
    <row r="4" spans="1:4" ht="12.75">
      <c r="A4" s="15"/>
      <c r="B4" s="7"/>
      <c r="C4" s="1">
        <f>(A3*A1*122)/365</f>
        <v>1387.123287671233</v>
      </c>
      <c r="D4" s="25">
        <f>A3</f>
        <v>250000</v>
      </c>
    </row>
    <row r="5" spans="1:4" ht="12.75">
      <c r="A5" s="15" t="s">
        <v>32</v>
      </c>
      <c r="B5" s="7"/>
      <c r="C5" s="3">
        <f>(D4*($A$1)*30)/365</f>
        <v>341.09589041095893</v>
      </c>
      <c r="D5" s="16">
        <f>D4-B5</f>
        <v>250000</v>
      </c>
    </row>
    <row r="6" spans="1:4" ht="12.75">
      <c r="A6" s="15" t="s">
        <v>0</v>
      </c>
      <c r="B6" s="7"/>
      <c r="C6" s="3">
        <f>(D5*($A$1)*31)/365</f>
        <v>352.4657534246575</v>
      </c>
      <c r="D6" s="16">
        <f>D5-B6</f>
        <v>250000</v>
      </c>
    </row>
    <row r="7" spans="1:4" ht="12.75">
      <c r="A7" s="15" t="s">
        <v>45</v>
      </c>
      <c r="B7" s="7"/>
      <c r="C7" s="3">
        <f>(D6*($A$1)*30)/365</f>
        <v>341.09589041095893</v>
      </c>
      <c r="D7" s="16">
        <f aca="true" t="shared" si="0" ref="D7:D61">D6-B7</f>
        <v>250000</v>
      </c>
    </row>
    <row r="8" spans="1:4" ht="12.75">
      <c r="A8" s="15" t="s">
        <v>1</v>
      </c>
      <c r="B8" s="7"/>
      <c r="C8" s="3">
        <f>(D7*($A$1)*31)/365</f>
        <v>352.4657534246575</v>
      </c>
      <c r="D8" s="16">
        <f t="shared" si="0"/>
        <v>250000</v>
      </c>
    </row>
    <row r="9" spans="1:4" ht="12.75">
      <c r="A9" s="15" t="s">
        <v>2</v>
      </c>
      <c r="B9" s="7"/>
      <c r="C9" s="3">
        <f>(D8*($A$1)*31)/366</f>
        <v>351.5027322404372</v>
      </c>
      <c r="D9" s="16">
        <f>D8-B9</f>
        <v>250000</v>
      </c>
    </row>
    <row r="10" spans="1:4" ht="12.75">
      <c r="A10" s="15" t="s">
        <v>3</v>
      </c>
      <c r="B10" s="7"/>
      <c r="C10" s="3">
        <f>(D9*($A$1)*29)/366</f>
        <v>328.8251366120219</v>
      </c>
      <c r="D10" s="16">
        <f t="shared" si="0"/>
        <v>250000</v>
      </c>
    </row>
    <row r="11" spans="1:4" ht="12.75">
      <c r="A11" s="15" t="s">
        <v>33</v>
      </c>
      <c r="B11" s="7"/>
      <c r="C11" s="3">
        <f>(D10*($A$1)*31)/366</f>
        <v>351.5027322404372</v>
      </c>
      <c r="D11" s="16">
        <f t="shared" si="0"/>
        <v>250000</v>
      </c>
    </row>
    <row r="12" spans="1:4" ht="12.75">
      <c r="A12" s="15" t="s">
        <v>46</v>
      </c>
      <c r="B12" s="7"/>
      <c r="C12" s="3">
        <f>(D11*($A$1)*30)/366</f>
        <v>340.1639344262295</v>
      </c>
      <c r="D12" s="16">
        <f t="shared" si="0"/>
        <v>250000</v>
      </c>
    </row>
    <row r="13" spans="1:4" ht="12.75">
      <c r="A13" s="15" t="s">
        <v>34</v>
      </c>
      <c r="B13" s="7">
        <v>20000</v>
      </c>
      <c r="C13" s="3">
        <f>(D12*($A$1)*31)/366</f>
        <v>351.5027322404372</v>
      </c>
      <c r="D13" s="16">
        <f t="shared" si="0"/>
        <v>230000</v>
      </c>
    </row>
    <row r="14" spans="1:4" ht="12.75">
      <c r="A14" s="15" t="s">
        <v>47</v>
      </c>
      <c r="B14" s="7"/>
      <c r="C14" s="3">
        <f>(D13*($A$1)*30)/366</f>
        <v>312.95081967213116</v>
      </c>
      <c r="D14" s="16">
        <f t="shared" si="0"/>
        <v>230000</v>
      </c>
    </row>
    <row r="15" spans="1:4" ht="12.75">
      <c r="A15" s="15" t="s">
        <v>4</v>
      </c>
      <c r="B15" s="7"/>
      <c r="C15" s="3">
        <f>(D14*($A$1)*31)/366</f>
        <v>323.3825136612022</v>
      </c>
      <c r="D15" s="16">
        <f t="shared" si="0"/>
        <v>230000</v>
      </c>
    </row>
    <row r="16" spans="1:4" ht="12.75">
      <c r="A16" s="15" t="s">
        <v>5</v>
      </c>
      <c r="B16" s="7"/>
      <c r="C16" s="3">
        <f>(D15*($A$1)*31)/366</f>
        <v>323.3825136612022</v>
      </c>
      <c r="D16" s="16">
        <f t="shared" si="0"/>
        <v>230000</v>
      </c>
    </row>
    <row r="17" spans="1:4" ht="12.75">
      <c r="A17" s="26" t="s">
        <v>61</v>
      </c>
      <c r="B17" s="7">
        <v>20000</v>
      </c>
      <c r="C17" s="3">
        <f>(D16*($A$1)*30)/366</f>
        <v>312.95081967213116</v>
      </c>
      <c r="D17" s="16">
        <f t="shared" si="0"/>
        <v>210000</v>
      </c>
    </row>
    <row r="18" spans="1:4" ht="12.75">
      <c r="A18" s="15" t="s">
        <v>6</v>
      </c>
      <c r="B18" s="7"/>
      <c r="C18" s="3">
        <f>(D17*($A$1)*31)/366</f>
        <v>295.26229508196724</v>
      </c>
      <c r="D18" s="16">
        <f t="shared" si="0"/>
        <v>210000</v>
      </c>
    </row>
    <row r="19" spans="1:4" ht="12.75">
      <c r="A19" s="15" t="s">
        <v>48</v>
      </c>
      <c r="B19" s="7"/>
      <c r="C19" s="3">
        <f>(D18*($A$1)*30)/366</f>
        <v>285.73770491803276</v>
      </c>
      <c r="D19" s="16">
        <f t="shared" si="0"/>
        <v>210000</v>
      </c>
    </row>
    <row r="20" spans="1:4" ht="12.75">
      <c r="A20" s="15" t="s">
        <v>7</v>
      </c>
      <c r="B20" s="7"/>
      <c r="C20" s="3">
        <f>(D19*($A$1)*31)/366</f>
        <v>295.26229508196724</v>
      </c>
      <c r="D20" s="16">
        <f t="shared" si="0"/>
        <v>210000</v>
      </c>
    </row>
    <row r="21" spans="1:4" ht="12.75">
      <c r="A21" s="15" t="s">
        <v>8</v>
      </c>
      <c r="B21" s="7"/>
      <c r="C21" s="3">
        <f>(D20*($A$1)*31)/365</f>
        <v>296.0712328767123</v>
      </c>
      <c r="D21" s="16">
        <f t="shared" si="0"/>
        <v>210000</v>
      </c>
    </row>
    <row r="22" spans="1:4" ht="12.75">
      <c r="A22" s="15" t="s">
        <v>9</v>
      </c>
      <c r="B22" s="7"/>
      <c r="C22" s="3">
        <f>(D21*($A$1)*28)/365</f>
        <v>267.41917808219176</v>
      </c>
      <c r="D22" s="16">
        <f t="shared" si="0"/>
        <v>210000</v>
      </c>
    </row>
    <row r="23" spans="1:4" ht="12.75">
      <c r="A23" s="15" t="s">
        <v>35</v>
      </c>
      <c r="B23" s="7"/>
      <c r="C23" s="3">
        <f>(D22*($A$1)*31)/365</f>
        <v>296.0712328767123</v>
      </c>
      <c r="D23" s="16">
        <f t="shared" si="0"/>
        <v>210000</v>
      </c>
    </row>
    <row r="24" spans="1:4" ht="12.75">
      <c r="A24" s="15" t="s">
        <v>49</v>
      </c>
      <c r="B24" s="7"/>
      <c r="C24" s="3">
        <f>(D23*($A$1)*30)/365</f>
        <v>286.52054794520546</v>
      </c>
      <c r="D24" s="16">
        <f t="shared" si="0"/>
        <v>210000</v>
      </c>
    </row>
    <row r="25" spans="1:4" ht="12.75">
      <c r="A25" s="15" t="s">
        <v>36</v>
      </c>
      <c r="B25" s="7">
        <v>20000</v>
      </c>
      <c r="C25" s="3">
        <f>(D24*($A$1)*31)/365</f>
        <v>296.0712328767123</v>
      </c>
      <c r="D25" s="16">
        <f t="shared" si="0"/>
        <v>190000</v>
      </c>
    </row>
    <row r="26" spans="1:4" ht="12.75">
      <c r="A26" s="15" t="s">
        <v>50</v>
      </c>
      <c r="B26" s="7"/>
      <c r="C26" s="3">
        <f>(D25*($A$1)*30)/365</f>
        <v>259.2328767123288</v>
      </c>
      <c r="D26" s="16">
        <f t="shared" si="0"/>
        <v>190000</v>
      </c>
    </row>
    <row r="27" spans="1:4" ht="12.75">
      <c r="A27" s="15" t="s">
        <v>10</v>
      </c>
      <c r="B27" s="7"/>
      <c r="C27" s="3">
        <f>(D26*($A$1)*31)/365</f>
        <v>267.87397260273974</v>
      </c>
      <c r="D27" s="16">
        <f t="shared" si="0"/>
        <v>190000</v>
      </c>
    </row>
    <row r="28" spans="1:4" ht="12.75">
      <c r="A28" s="15" t="s">
        <v>11</v>
      </c>
      <c r="B28" s="7"/>
      <c r="C28" s="3">
        <f>(D27*($A$1)*31)/365</f>
        <v>267.87397260273974</v>
      </c>
      <c r="D28" s="16">
        <f t="shared" si="0"/>
        <v>190000</v>
      </c>
    </row>
    <row r="29" spans="1:4" ht="12.75">
      <c r="A29" s="15" t="s">
        <v>37</v>
      </c>
      <c r="B29" s="7">
        <v>20000</v>
      </c>
      <c r="C29" s="3">
        <f>(D28*($A$1)*29)/365</f>
        <v>250.5917808219178</v>
      </c>
      <c r="D29" s="16">
        <f t="shared" si="0"/>
        <v>170000</v>
      </c>
    </row>
    <row r="30" spans="1:4" ht="12.75">
      <c r="A30" s="15" t="s">
        <v>12</v>
      </c>
      <c r="B30" s="7"/>
      <c r="C30" s="3">
        <f>(D29*($A$1)*32)/365</f>
        <v>247.4082191780822</v>
      </c>
      <c r="D30" s="16">
        <f t="shared" si="0"/>
        <v>170000</v>
      </c>
    </row>
    <row r="31" spans="1:4" ht="12.75">
      <c r="A31" s="15" t="s">
        <v>51</v>
      </c>
      <c r="B31" s="7"/>
      <c r="C31" s="3">
        <f>(D30*($A$1)*30)/365</f>
        <v>231.94520547945206</v>
      </c>
      <c r="D31" s="16">
        <f t="shared" si="0"/>
        <v>170000</v>
      </c>
    </row>
    <row r="32" spans="1:4" ht="12.75">
      <c r="A32" s="15" t="s">
        <v>13</v>
      </c>
      <c r="B32" s="7"/>
      <c r="C32" s="3">
        <f>(D31*($A$1)*31)/365</f>
        <v>239.6767123287671</v>
      </c>
      <c r="D32" s="16">
        <f t="shared" si="0"/>
        <v>170000</v>
      </c>
    </row>
    <row r="33" spans="1:4" ht="12.75">
      <c r="A33" s="15" t="s">
        <v>14</v>
      </c>
      <c r="B33" s="7"/>
      <c r="C33" s="3">
        <f>(D32*($A$1)*31)/365</f>
        <v>239.6767123287671</v>
      </c>
      <c r="D33" s="16">
        <f t="shared" si="0"/>
        <v>170000</v>
      </c>
    </row>
    <row r="34" spans="1:4" ht="12.75">
      <c r="A34" s="15" t="s">
        <v>15</v>
      </c>
      <c r="B34" s="7"/>
      <c r="C34" s="3">
        <f>(D33*($A$1)*28)/365</f>
        <v>216.48219178082192</v>
      </c>
      <c r="D34" s="16">
        <f t="shared" si="0"/>
        <v>170000</v>
      </c>
    </row>
    <row r="35" spans="1:4" ht="12.75">
      <c r="A35" s="15" t="s">
        <v>38</v>
      </c>
      <c r="B35" s="7"/>
      <c r="C35" s="3">
        <f>(D34*($A$1)*31)/365</f>
        <v>239.6767123287671</v>
      </c>
      <c r="D35" s="16">
        <f t="shared" si="0"/>
        <v>170000</v>
      </c>
    </row>
    <row r="36" spans="1:4" ht="12.75">
      <c r="A36" s="15" t="s">
        <v>52</v>
      </c>
      <c r="B36" s="7"/>
      <c r="C36" s="3">
        <f>(D35*($A$1)*30)/365</f>
        <v>231.94520547945206</v>
      </c>
      <c r="D36" s="16">
        <f t="shared" si="0"/>
        <v>170000</v>
      </c>
    </row>
    <row r="37" spans="1:4" ht="12.75">
      <c r="A37" s="15" t="s">
        <v>39</v>
      </c>
      <c r="B37" s="7">
        <v>20000</v>
      </c>
      <c r="C37" s="3">
        <f>(D36*($A$1)*31)/365</f>
        <v>239.6767123287671</v>
      </c>
      <c r="D37" s="16">
        <f t="shared" si="0"/>
        <v>150000</v>
      </c>
    </row>
    <row r="38" spans="1:4" ht="12.75">
      <c r="A38" s="15" t="s">
        <v>53</v>
      </c>
      <c r="B38" s="7"/>
      <c r="C38" s="3">
        <f>(D37*($A$1)*30)/365</f>
        <v>204.65753424657535</v>
      </c>
      <c r="D38" s="16">
        <f t="shared" si="0"/>
        <v>150000</v>
      </c>
    </row>
    <row r="39" spans="1:4" ht="12.75">
      <c r="A39" s="15" t="s">
        <v>16</v>
      </c>
      <c r="B39" s="7"/>
      <c r="C39" s="3">
        <f>(D38*($A$1)*31)/365</f>
        <v>211.4794520547945</v>
      </c>
      <c r="D39" s="16">
        <f t="shared" si="0"/>
        <v>150000</v>
      </c>
    </row>
    <row r="40" spans="1:4" ht="12.75">
      <c r="A40" s="15" t="s">
        <v>17</v>
      </c>
      <c r="B40" s="7"/>
      <c r="C40" s="3">
        <f>(D39*($A$1)*31)/365</f>
        <v>211.4794520547945</v>
      </c>
      <c r="D40" s="16">
        <f t="shared" si="0"/>
        <v>150000</v>
      </c>
    </row>
    <row r="41" spans="1:4" ht="12.75">
      <c r="A41" s="26" t="s">
        <v>62</v>
      </c>
      <c r="B41" s="7">
        <v>20000</v>
      </c>
      <c r="C41" s="3">
        <f>(D40*($A$1)*29)/365</f>
        <v>197.83561643835617</v>
      </c>
      <c r="D41" s="16">
        <f t="shared" si="0"/>
        <v>130000</v>
      </c>
    </row>
    <row r="42" spans="1:4" ht="12.75">
      <c r="A42" s="15" t="s">
        <v>18</v>
      </c>
      <c r="B42" s="7"/>
      <c r="C42" s="3">
        <f>(D41*($A$1)*32)/365</f>
        <v>189.19452054794522</v>
      </c>
      <c r="D42" s="16">
        <f t="shared" si="0"/>
        <v>130000</v>
      </c>
    </row>
    <row r="43" spans="1:4" ht="12.75">
      <c r="A43" s="15" t="s">
        <v>54</v>
      </c>
      <c r="B43" s="7"/>
      <c r="C43" s="3">
        <f>(D42*($A$1)*30)/365</f>
        <v>177.36986301369862</v>
      </c>
      <c r="D43" s="16">
        <f t="shared" si="0"/>
        <v>130000</v>
      </c>
    </row>
    <row r="44" spans="1:4" ht="12.75">
      <c r="A44" s="19" t="s">
        <v>20</v>
      </c>
      <c r="B44" s="7"/>
      <c r="C44" s="3">
        <f>(D43*($A$1)*31)/365</f>
        <v>183.2821917808219</v>
      </c>
      <c r="D44" s="16">
        <f t="shared" si="0"/>
        <v>130000</v>
      </c>
    </row>
    <row r="45" spans="1:4" ht="12.75">
      <c r="A45" s="19" t="s">
        <v>21</v>
      </c>
      <c r="B45" s="7"/>
      <c r="C45" s="3">
        <f>(D44*($A$1)*31)/365</f>
        <v>183.2821917808219</v>
      </c>
      <c r="D45" s="16">
        <f t="shared" si="0"/>
        <v>130000</v>
      </c>
    </row>
    <row r="46" spans="1:4" ht="12.75">
      <c r="A46" s="19" t="s">
        <v>22</v>
      </c>
      <c r="B46" s="7"/>
      <c r="C46" s="3">
        <f>(D45*($A$1)*28)/365</f>
        <v>165.54520547945205</v>
      </c>
      <c r="D46" s="16">
        <f t="shared" si="0"/>
        <v>130000</v>
      </c>
    </row>
    <row r="47" spans="1:4" ht="12.75">
      <c r="A47" s="19" t="s">
        <v>40</v>
      </c>
      <c r="B47" s="7"/>
      <c r="C47" s="3">
        <f>(D46*($A$1)*31)/365</f>
        <v>183.2821917808219</v>
      </c>
      <c r="D47" s="16">
        <f t="shared" si="0"/>
        <v>130000</v>
      </c>
    </row>
    <row r="48" spans="1:4" ht="12.75">
      <c r="A48" s="19" t="s">
        <v>55</v>
      </c>
      <c r="B48" s="7"/>
      <c r="C48" s="3">
        <f>(D47*($A$1)*30)/365</f>
        <v>177.36986301369862</v>
      </c>
      <c r="D48" s="16">
        <f t="shared" si="0"/>
        <v>130000</v>
      </c>
    </row>
    <row r="49" spans="1:4" ht="12.75">
      <c r="A49" s="19" t="s">
        <v>41</v>
      </c>
      <c r="B49" s="7">
        <v>30000</v>
      </c>
      <c r="C49" s="3">
        <f>(D48*($A$1)*31)/365</f>
        <v>183.2821917808219</v>
      </c>
      <c r="D49" s="16">
        <f t="shared" si="0"/>
        <v>100000</v>
      </c>
    </row>
    <row r="50" spans="1:4" ht="12.75">
      <c r="A50" s="19" t="s">
        <v>56</v>
      </c>
      <c r="B50" s="7"/>
      <c r="C50" s="3">
        <f>(D49*($A$1)*30)/365</f>
        <v>136.43835616438355</v>
      </c>
      <c r="D50" s="16">
        <f t="shared" si="0"/>
        <v>100000</v>
      </c>
    </row>
    <row r="51" spans="1:4" ht="12.75">
      <c r="A51" s="19" t="s">
        <v>23</v>
      </c>
      <c r="B51" s="7"/>
      <c r="C51" s="3">
        <f>(D50*($A$1)*31)/365</f>
        <v>140.986301369863</v>
      </c>
      <c r="D51" s="16">
        <f t="shared" si="0"/>
        <v>100000</v>
      </c>
    </row>
    <row r="52" spans="1:4" ht="12.75">
      <c r="A52" s="19" t="s">
        <v>24</v>
      </c>
      <c r="B52" s="7"/>
      <c r="C52" s="3">
        <f>(D51*($A$1)*31)/365</f>
        <v>140.986301369863</v>
      </c>
      <c r="D52" s="16">
        <f t="shared" si="0"/>
        <v>100000</v>
      </c>
    </row>
    <row r="53" spans="1:4" ht="12.75">
      <c r="A53" s="19" t="s">
        <v>42</v>
      </c>
      <c r="B53" s="7">
        <v>30000</v>
      </c>
      <c r="C53" s="3">
        <f>(D52*($A$1)*30)/365</f>
        <v>136.43835616438355</v>
      </c>
      <c r="D53" s="16">
        <f t="shared" si="0"/>
        <v>70000</v>
      </c>
    </row>
    <row r="54" spans="1:4" ht="12.75">
      <c r="A54" s="19" t="s">
        <v>25</v>
      </c>
      <c r="B54" s="7"/>
      <c r="C54" s="3">
        <f>(D53*($A$1)*31)/365</f>
        <v>98.69041095890411</v>
      </c>
      <c r="D54" s="16">
        <f t="shared" si="0"/>
        <v>70000</v>
      </c>
    </row>
    <row r="55" spans="1:4" ht="12.75">
      <c r="A55" s="19" t="s">
        <v>57</v>
      </c>
      <c r="B55" s="7"/>
      <c r="C55" s="3">
        <f>(D54*($A$1)*30)/365</f>
        <v>95.5068493150685</v>
      </c>
      <c r="D55" s="16">
        <f t="shared" si="0"/>
        <v>70000</v>
      </c>
    </row>
    <row r="56" spans="1:4" ht="12.75">
      <c r="A56" s="19" t="s">
        <v>26</v>
      </c>
      <c r="B56" s="7"/>
      <c r="C56" s="3">
        <f>(D55*($A$1)*31)/365</f>
        <v>98.69041095890411</v>
      </c>
      <c r="D56" s="16">
        <f t="shared" si="0"/>
        <v>70000</v>
      </c>
    </row>
    <row r="57" spans="1:4" ht="12.75">
      <c r="A57" s="19" t="s">
        <v>27</v>
      </c>
      <c r="B57" s="7"/>
      <c r="C57" s="3">
        <f>(D56*($A$1)*31)/366</f>
        <v>98.4207650273224</v>
      </c>
      <c r="D57" s="16">
        <f t="shared" si="0"/>
        <v>70000</v>
      </c>
    </row>
    <row r="58" spans="1:4" ht="12.75">
      <c r="A58" s="19" t="s">
        <v>28</v>
      </c>
      <c r="B58" s="7"/>
      <c r="C58" s="3">
        <f>(D57*($A$1)*29)/366</f>
        <v>92.07103825136612</v>
      </c>
      <c r="D58" s="16">
        <f t="shared" si="0"/>
        <v>70000</v>
      </c>
    </row>
    <row r="59" spans="1:4" ht="12.75">
      <c r="A59" s="19" t="s">
        <v>43</v>
      </c>
      <c r="B59" s="7"/>
      <c r="C59" s="3">
        <f>(D58*($A$1)*31)/366</f>
        <v>98.4207650273224</v>
      </c>
      <c r="D59" s="16">
        <f t="shared" si="0"/>
        <v>70000</v>
      </c>
    </row>
    <row r="60" spans="1:4" ht="12.75">
      <c r="A60" s="19" t="s">
        <v>58</v>
      </c>
      <c r="B60" s="7"/>
      <c r="C60" s="3">
        <f>(D59*($A$1)*30)/366</f>
        <v>95.24590163934427</v>
      </c>
      <c r="D60" s="16">
        <f t="shared" si="0"/>
        <v>70000</v>
      </c>
    </row>
    <row r="61" spans="1:4" ht="12.75">
      <c r="A61" s="27" t="s">
        <v>63</v>
      </c>
      <c r="B61" s="7">
        <v>35000</v>
      </c>
      <c r="C61" s="3">
        <f>(D60*($A$1)*31)/366</f>
        <v>98.4207650273224</v>
      </c>
      <c r="D61" s="16">
        <f t="shared" si="0"/>
        <v>35000</v>
      </c>
    </row>
    <row r="62" spans="1:4" ht="12.75">
      <c r="A62" s="19" t="s">
        <v>59</v>
      </c>
      <c r="B62" s="7"/>
      <c r="C62" s="3">
        <f>(D61*($A$1)*32)/366</f>
        <v>50.797814207650276</v>
      </c>
      <c r="D62" s="16">
        <f>D61-B62</f>
        <v>35000</v>
      </c>
    </row>
    <row r="63" spans="1:4" ht="12.75">
      <c r="A63" s="19" t="s">
        <v>29</v>
      </c>
      <c r="B63" s="7"/>
      <c r="C63" s="3">
        <f>(D62*($A$1)*31)/366</f>
        <v>49.2103825136612</v>
      </c>
      <c r="D63" s="16">
        <f>D62-B63</f>
        <v>35000</v>
      </c>
    </row>
    <row r="64" spans="1:4" ht="12.75">
      <c r="A64" s="19" t="s">
        <v>30</v>
      </c>
      <c r="B64" s="7"/>
      <c r="C64" s="3">
        <f>(D63*($A$1)*31)/366</f>
        <v>49.2103825136612</v>
      </c>
      <c r="D64" s="16">
        <f>D63-B64</f>
        <v>35000</v>
      </c>
    </row>
    <row r="65" spans="1:4" ht="12.75">
      <c r="A65" s="19" t="s">
        <v>44</v>
      </c>
      <c r="B65" s="7">
        <v>35000</v>
      </c>
      <c r="C65" s="3">
        <f>(D64*($A$1)*30)/366</f>
        <v>47.622950819672134</v>
      </c>
      <c r="D65" s="16">
        <f>D64-B65</f>
        <v>0</v>
      </c>
    </row>
    <row r="66" spans="1:4" ht="12.75">
      <c r="A66" s="15"/>
      <c r="B66" s="7"/>
      <c r="C66" s="2"/>
      <c r="D66" s="18"/>
    </row>
    <row r="67" spans="1:4" ht="12.75">
      <c r="A67" s="15"/>
      <c r="B67" s="7"/>
      <c r="C67" s="2"/>
      <c r="D67" s="18"/>
    </row>
    <row r="68" spans="1:4" ht="12.75">
      <c r="A68" s="15"/>
      <c r="B68" s="7"/>
      <c r="C68" s="2"/>
      <c r="D68" s="18"/>
    </row>
    <row r="69" spans="1:4" ht="12.75">
      <c r="A69" s="15"/>
      <c r="B69" s="7"/>
      <c r="C69" s="2"/>
      <c r="D69" s="18"/>
    </row>
    <row r="70" spans="1:4" ht="12.75">
      <c r="A70" s="15"/>
      <c r="B70" s="9"/>
      <c r="C70" s="1">
        <f>SUM(C4:C69)</f>
        <v>14816.104528782094</v>
      </c>
      <c r="D70" s="16"/>
    </row>
    <row r="71" spans="1:4" ht="12.75">
      <c r="A71" s="15"/>
      <c r="B71" s="10" t="s">
        <v>60</v>
      </c>
      <c r="C71" s="1"/>
      <c r="D71" s="20"/>
    </row>
    <row r="72" spans="1:4" ht="12.75">
      <c r="A72" s="15"/>
      <c r="B72" s="10" t="s">
        <v>19</v>
      </c>
      <c r="C72" s="1"/>
      <c r="D72" s="16"/>
    </row>
    <row r="73" spans="1:4" ht="12.75">
      <c r="A73" s="15"/>
      <c r="B73" s="7"/>
      <c r="C73" s="4">
        <f>C70+C71+C72</f>
        <v>14816.104528782094</v>
      </c>
      <c r="D73" s="16"/>
    </row>
    <row r="74" spans="1:4" ht="48" customHeight="1">
      <c r="A74" s="15"/>
      <c r="B74" s="7"/>
      <c r="C74" s="1"/>
      <c r="D74" s="16"/>
    </row>
    <row r="75" spans="1:4" ht="12.75">
      <c r="A75" s="21"/>
      <c r="B75" s="22"/>
      <c r="C75" s="23"/>
      <c r="D75" s="24"/>
    </row>
    <row r="76" ht="12.75">
      <c r="C76" s="28">
        <f>C73/4.2249</f>
        <v>3506.85330511541</v>
      </c>
    </row>
    <row r="77" spans="1:3" ht="12.75">
      <c r="A77" s="5"/>
      <c r="B77" s="6"/>
      <c r="C77" s="6"/>
    </row>
    <row r="78" ht="12.75">
      <c r="C78" t="s">
        <v>31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Cartman</dc:creator>
  <cp:keywords/>
  <dc:description/>
  <cp:lastModifiedBy>Kamila</cp:lastModifiedBy>
  <cp:lastPrinted>2015-07-20T10:35:28Z</cp:lastPrinted>
  <dcterms:created xsi:type="dcterms:W3CDTF">2009-01-16T07:39:04Z</dcterms:created>
  <dcterms:modified xsi:type="dcterms:W3CDTF">2015-07-20T10:36:11Z</dcterms:modified>
  <cp:category/>
  <cp:version/>
  <cp:contentType/>
  <cp:contentStatus/>
</cp:coreProperties>
</file>