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090" activeTab="0"/>
  </bookViews>
  <sheets>
    <sheet name="Arkusz2" sheetId="1" r:id="rId1"/>
  </sheets>
  <definedNames>
    <definedName name="_xlnm.Print_Area" localSheetId="0">'Arkusz2'!$A$1:$H$112</definedName>
  </definedNames>
  <calcPr fullCalcOnLoad="1"/>
</workbook>
</file>

<file path=xl/sharedStrings.xml><?xml version="1.0" encoding="utf-8"?>
<sst xmlns="http://schemas.openxmlformats.org/spreadsheetml/2006/main" count="197" uniqueCount="105">
  <si>
    <t>15.01</t>
  </si>
  <si>
    <t>15.02</t>
  </si>
  <si>
    <t>15.04</t>
  </si>
  <si>
    <t>15.06</t>
  </si>
  <si>
    <t>15.07</t>
  </si>
  <si>
    <t>15.08</t>
  </si>
  <si>
    <t>15.10</t>
  </si>
  <si>
    <t>15.12</t>
  </si>
  <si>
    <t>16.01</t>
  </si>
  <si>
    <t>16.02</t>
  </si>
  <si>
    <t>16.07</t>
  </si>
  <si>
    <t>16.08</t>
  </si>
  <si>
    <t>16.10</t>
  </si>
  <si>
    <t>16.12</t>
  </si>
  <si>
    <t>17.01</t>
  </si>
  <si>
    <t>17.02</t>
  </si>
  <si>
    <t>17.07</t>
  </si>
  <si>
    <t>17.08</t>
  </si>
  <si>
    <t>17.10</t>
  </si>
  <si>
    <t>17.12</t>
  </si>
  <si>
    <t>18.01</t>
  </si>
  <si>
    <t>18.02</t>
  </si>
  <si>
    <t>18.07</t>
  </si>
  <si>
    <t>18.08</t>
  </si>
  <si>
    <t>18.10</t>
  </si>
  <si>
    <t>inne opłaty</t>
  </si>
  <si>
    <t>18.12</t>
  </si>
  <si>
    <t>19.01</t>
  </si>
  <si>
    <t>19.02</t>
  </si>
  <si>
    <t>19.07</t>
  </si>
  <si>
    <t>19.08</t>
  </si>
  <si>
    <t>19.10</t>
  </si>
  <si>
    <t>19.12</t>
  </si>
  <si>
    <t>20.01</t>
  </si>
  <si>
    <t>20.02</t>
  </si>
  <si>
    <t>20.07</t>
  </si>
  <si>
    <t>20.08</t>
  </si>
  <si>
    <t>20.10</t>
  </si>
  <si>
    <t>20.12</t>
  </si>
  <si>
    <t>21.01</t>
  </si>
  <si>
    <t>21.02</t>
  </si>
  <si>
    <t>21.07</t>
  </si>
  <si>
    <t>21.08</t>
  </si>
  <si>
    <t>21.10</t>
  </si>
  <si>
    <t>21.12</t>
  </si>
  <si>
    <t>22.01</t>
  </si>
  <si>
    <t>22.02</t>
  </si>
  <si>
    <t>22.04</t>
  </si>
  <si>
    <t>22.06</t>
  </si>
  <si>
    <t>22.07</t>
  </si>
  <si>
    <t>22.08</t>
  </si>
  <si>
    <t>22.10</t>
  </si>
  <si>
    <t>22.11.</t>
  </si>
  <si>
    <t>22.12</t>
  </si>
  <si>
    <t>Prowizja</t>
  </si>
  <si>
    <t xml:space="preserve"> </t>
  </si>
  <si>
    <t>15.03.31</t>
  </si>
  <si>
    <t>15.05.31</t>
  </si>
  <si>
    <t>15.09.30</t>
  </si>
  <si>
    <t>16.03.31</t>
  </si>
  <si>
    <t>16.05.31</t>
  </si>
  <si>
    <t>16.09.30</t>
  </si>
  <si>
    <t>17.03.31</t>
  </si>
  <si>
    <t>17.05.31</t>
  </si>
  <si>
    <t>17.09.30</t>
  </si>
  <si>
    <t>18.03.31</t>
  </si>
  <si>
    <t>18.05.31</t>
  </si>
  <si>
    <t>18.09.30</t>
  </si>
  <si>
    <t>19.03.31</t>
  </si>
  <si>
    <t>19.05.31</t>
  </si>
  <si>
    <t>19.09.30</t>
  </si>
  <si>
    <t>20.03.31</t>
  </si>
  <si>
    <t>20.05.31</t>
  </si>
  <si>
    <t>20.09.30</t>
  </si>
  <si>
    <t>21.03.31</t>
  </si>
  <si>
    <t>21.05.31</t>
  </si>
  <si>
    <t>21.09.30</t>
  </si>
  <si>
    <t>22.03.31</t>
  </si>
  <si>
    <t>22.05.31</t>
  </si>
  <si>
    <t>22.09.30</t>
  </si>
  <si>
    <t>15.02.28</t>
  </si>
  <si>
    <t>16.02.28</t>
  </si>
  <si>
    <t>17.02.28</t>
  </si>
  <si>
    <t>18.02.28</t>
  </si>
  <si>
    <t>19.02.28</t>
  </si>
  <si>
    <t>20.02.28</t>
  </si>
  <si>
    <t>15.11.30</t>
  </si>
  <si>
    <t>16.04.30</t>
  </si>
  <si>
    <t>16.06.30</t>
  </si>
  <si>
    <t>16.11.30</t>
  </si>
  <si>
    <t>17.04.30</t>
  </si>
  <si>
    <t>17.06.30</t>
  </si>
  <si>
    <t>17.11.30</t>
  </si>
  <si>
    <t>18.04.30</t>
  </si>
  <si>
    <t>18.06.30</t>
  </si>
  <si>
    <t>18.11.30</t>
  </si>
  <si>
    <t>19.04.30</t>
  </si>
  <si>
    <t>19.06.30</t>
  </si>
  <si>
    <t>19.11.30</t>
  </si>
  <si>
    <t>20.04.30</t>
  </si>
  <si>
    <t>20.06.30</t>
  </si>
  <si>
    <t>20.11.30</t>
  </si>
  <si>
    <t>21.04.30</t>
  </si>
  <si>
    <t>21.06.30</t>
  </si>
  <si>
    <t>21.11.30,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</si>
</sst>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#,##0.00\ &quot;zł&quot;"/>
    <numFmt numFmtId="168" formatCode="#,##0.0\ &quot;zł&quot;"/>
    <numFmt numFmtId="169" formatCode="#,##0.000\ &quot;zł&quot;"/>
    <numFmt numFmtId="170" formatCode="#,##0.0000\ &quot;zł&quot;"/>
    <numFmt numFmtId="171" formatCode="#,##0.0000\ _z_ł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#,##0.00\ _z_ł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167" fontId="1" fillId="0" borderId="11" xfId="0" applyNumberFormat="1" applyFont="1" applyBorder="1" applyAlignment="1">
      <alignment/>
    </xf>
    <xf numFmtId="16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7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17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177" fontId="1" fillId="0" borderId="16" xfId="0" applyNumberFormat="1" applyFont="1" applyBorder="1" applyAlignment="1">
      <alignment/>
    </xf>
    <xf numFmtId="167" fontId="0" fillId="0" borderId="17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tabSelected="1" view="pageBreakPreview" zoomScaleSheetLayoutView="100" zoomScalePageLayoutView="0" workbookViewId="0" topLeftCell="A76">
      <selection activeCell="B34" sqref="B34"/>
    </sheetView>
  </sheetViews>
  <sheetFormatPr defaultColWidth="9.140625" defaultRowHeight="12.75"/>
  <cols>
    <col min="2" max="2" width="14.00390625" style="8" bestFit="1" customWidth="1"/>
    <col min="3" max="3" width="12.28125" style="0" bestFit="1" customWidth="1"/>
    <col min="4" max="4" width="13.8515625" style="0" bestFit="1" customWidth="1"/>
    <col min="5" max="5" width="10.140625" style="0" bestFit="1" customWidth="1"/>
    <col min="6" max="7" width="12.28125" style="0" bestFit="1" customWidth="1"/>
    <col min="8" max="8" width="12.140625" style="0" bestFit="1" customWidth="1"/>
    <col min="10" max="10" width="12.28125" style="0" bestFit="1" customWidth="1"/>
    <col min="11" max="11" width="11.28125" style="0" bestFit="1" customWidth="1"/>
    <col min="12" max="12" width="12.7109375" style="0" bestFit="1" customWidth="1"/>
    <col min="14" max="14" width="12.28125" style="0" bestFit="1" customWidth="1"/>
    <col min="15" max="15" width="11.28125" style="0" bestFit="1" customWidth="1"/>
    <col min="16" max="16" width="12.7109375" style="0" bestFit="1" customWidth="1"/>
  </cols>
  <sheetData>
    <row r="1" spans="1:8" ht="12.75">
      <c r="A1" s="11">
        <v>0.0261</v>
      </c>
      <c r="B1" s="12"/>
      <c r="C1" s="13"/>
      <c r="D1" s="14"/>
      <c r="E1" s="11">
        <v>0.0261</v>
      </c>
      <c r="F1" s="12"/>
      <c r="G1" s="13"/>
      <c r="H1" s="14"/>
    </row>
    <row r="2" spans="1:8" ht="12.75">
      <c r="A2" s="15"/>
      <c r="B2" s="7"/>
      <c r="C2" s="1"/>
      <c r="D2" s="16"/>
      <c r="E2" s="15"/>
      <c r="F2" s="7"/>
      <c r="G2" s="1"/>
      <c r="H2" s="16"/>
    </row>
    <row r="3" spans="1:8" ht="12.75">
      <c r="A3" s="17">
        <v>500000</v>
      </c>
      <c r="B3" s="7"/>
      <c r="C3" s="2"/>
      <c r="D3" s="18"/>
      <c r="E3" s="17">
        <v>400000</v>
      </c>
      <c r="F3" s="7"/>
      <c r="G3" s="2"/>
      <c r="H3" s="18"/>
    </row>
    <row r="4" spans="1:8" ht="12.75">
      <c r="A4" s="15"/>
      <c r="B4" s="7"/>
      <c r="C4" s="1">
        <f>(A3*A1*122)/365</f>
        <v>4361.917808219178</v>
      </c>
      <c r="D4" s="16">
        <f>A3</f>
        <v>500000</v>
      </c>
      <c r="E4" s="15"/>
      <c r="F4" s="7"/>
      <c r="G4" s="1">
        <f>(E3*E1*122)/365</f>
        <v>3489.5342465753424</v>
      </c>
      <c r="H4" s="16">
        <f>E3</f>
        <v>400000</v>
      </c>
    </row>
    <row r="5" spans="1:8" ht="12.75">
      <c r="A5" s="15" t="s">
        <v>0</v>
      </c>
      <c r="B5" s="7"/>
      <c r="C5" s="3">
        <f>(D4*($A$1)*31)/365</f>
        <v>1108.3561643835617</v>
      </c>
      <c r="D5" s="16">
        <f>D4-B5</f>
        <v>500000</v>
      </c>
      <c r="E5" s="15" t="s">
        <v>0</v>
      </c>
      <c r="F5" s="7"/>
      <c r="G5" s="3">
        <f>(H4*($E$1)*31)/365</f>
        <v>886.6849315068494</v>
      </c>
      <c r="H5" s="16">
        <f>H4-F5</f>
        <v>400000</v>
      </c>
    </row>
    <row r="6" spans="1:8" ht="12.75">
      <c r="A6" s="15" t="s">
        <v>1</v>
      </c>
      <c r="B6" s="7"/>
      <c r="C6" s="3">
        <f>(D5*($A$1)*28)/365</f>
        <v>1001.0958904109589</v>
      </c>
      <c r="D6" s="16">
        <f aca="true" t="shared" si="0" ref="D6:D69">D5-B6</f>
        <v>500000</v>
      </c>
      <c r="E6" s="15" t="s">
        <v>80</v>
      </c>
      <c r="F6" s="7">
        <v>10000</v>
      </c>
      <c r="G6" s="3">
        <f>(H5*($E$1)*28)/365</f>
        <v>800.8767123287671</v>
      </c>
      <c r="H6" s="16">
        <f aca="true" t="shared" si="1" ref="H6:H16">H5-F6</f>
        <v>390000</v>
      </c>
    </row>
    <row r="7" spans="1:8" ht="12.75">
      <c r="A7" s="15" t="s">
        <v>56</v>
      </c>
      <c r="B7" s="7"/>
      <c r="C7" s="3">
        <f>(D6*($A$1)*31)/365</f>
        <v>1108.3561643835617</v>
      </c>
      <c r="D7" s="16">
        <f t="shared" si="0"/>
        <v>500000</v>
      </c>
      <c r="E7" s="15" t="s">
        <v>56</v>
      </c>
      <c r="F7" s="7"/>
      <c r="G7" s="3">
        <f>(H6*($E$1)*31)/365</f>
        <v>864.517808219178</v>
      </c>
      <c r="H7" s="16">
        <f t="shared" si="1"/>
        <v>390000</v>
      </c>
    </row>
    <row r="8" spans="1:8" ht="12.75">
      <c r="A8" s="15" t="s">
        <v>2</v>
      </c>
      <c r="B8" s="7"/>
      <c r="C8" s="3">
        <f>(D7*($A$1)*30)/365</f>
        <v>1072.6027397260275</v>
      </c>
      <c r="D8" s="16">
        <f t="shared" si="0"/>
        <v>500000</v>
      </c>
      <c r="E8" s="15" t="s">
        <v>2</v>
      </c>
      <c r="F8" s="7"/>
      <c r="G8" s="3">
        <f>(H7*($E$1)*30)/365</f>
        <v>836.6301369863014</v>
      </c>
      <c r="H8" s="16">
        <f t="shared" si="1"/>
        <v>390000</v>
      </c>
    </row>
    <row r="9" spans="1:8" ht="12.75">
      <c r="A9" s="15" t="s">
        <v>57</v>
      </c>
      <c r="B9" s="7"/>
      <c r="C9" s="3">
        <f>(D8*($A$1)*31)/365</f>
        <v>1108.3561643835617</v>
      </c>
      <c r="D9" s="16">
        <f t="shared" si="0"/>
        <v>500000</v>
      </c>
      <c r="E9" s="15" t="s">
        <v>57</v>
      </c>
      <c r="F9" s="7">
        <v>10000</v>
      </c>
      <c r="G9" s="3">
        <f>(H8*($E$1)*31)/365</f>
        <v>864.517808219178</v>
      </c>
      <c r="H9" s="16">
        <f t="shared" si="1"/>
        <v>380000</v>
      </c>
    </row>
    <row r="10" spans="1:8" ht="12.75">
      <c r="A10" s="15" t="s">
        <v>3</v>
      </c>
      <c r="B10" s="7"/>
      <c r="C10" s="3">
        <f>(D9*($A$1)*30)/365</f>
        <v>1072.6027397260275</v>
      </c>
      <c r="D10" s="16">
        <f t="shared" si="0"/>
        <v>500000</v>
      </c>
      <c r="E10" s="15" t="s">
        <v>3</v>
      </c>
      <c r="F10" s="7"/>
      <c r="G10" s="3">
        <f>(H9*($E$1)*30)/365</f>
        <v>815.1780821917808</v>
      </c>
      <c r="H10" s="16">
        <f t="shared" si="1"/>
        <v>380000</v>
      </c>
    </row>
    <row r="11" spans="1:8" ht="12.75">
      <c r="A11" s="15" t="s">
        <v>4</v>
      </c>
      <c r="B11" s="7"/>
      <c r="C11" s="3">
        <f>(D10*($A$1)*31)/365</f>
        <v>1108.3561643835617</v>
      </c>
      <c r="D11" s="16">
        <f t="shared" si="0"/>
        <v>500000</v>
      </c>
      <c r="E11" s="15" t="s">
        <v>4</v>
      </c>
      <c r="F11" s="7"/>
      <c r="G11" s="3">
        <f>(H10*($E$1)*31)/365</f>
        <v>842.3506849315069</v>
      </c>
      <c r="H11" s="16">
        <f t="shared" si="1"/>
        <v>380000</v>
      </c>
    </row>
    <row r="12" spans="1:8" ht="12.75">
      <c r="A12" s="15" t="s">
        <v>5</v>
      </c>
      <c r="B12" s="7"/>
      <c r="C12" s="3">
        <f>(D11*($A$1)*31)/365</f>
        <v>1108.3561643835617</v>
      </c>
      <c r="D12" s="16">
        <f t="shared" si="0"/>
        <v>500000</v>
      </c>
      <c r="E12" s="15" t="s">
        <v>5</v>
      </c>
      <c r="F12" s="7"/>
      <c r="G12" s="3">
        <f>(H11*($E$1)*31)/365</f>
        <v>842.3506849315069</v>
      </c>
      <c r="H12" s="16">
        <f t="shared" si="1"/>
        <v>380000</v>
      </c>
    </row>
    <row r="13" spans="1:8" ht="12.75">
      <c r="A13" s="15" t="s">
        <v>58</v>
      </c>
      <c r="B13" s="7"/>
      <c r="C13" s="3">
        <f>(D12*($A$1)*30)/365</f>
        <v>1072.6027397260275</v>
      </c>
      <c r="D13" s="16">
        <f t="shared" si="0"/>
        <v>500000</v>
      </c>
      <c r="E13" s="15" t="s">
        <v>58</v>
      </c>
      <c r="F13" s="7"/>
      <c r="G13" s="3">
        <f>(H12*($E$1)*30)/365</f>
        <v>815.1780821917808</v>
      </c>
      <c r="H13" s="16">
        <f t="shared" si="1"/>
        <v>380000</v>
      </c>
    </row>
    <row r="14" spans="1:8" ht="12.75">
      <c r="A14" s="15" t="s">
        <v>6</v>
      </c>
      <c r="B14" s="7"/>
      <c r="C14" s="3">
        <f>(D13*($A$1)*31)/365</f>
        <v>1108.3561643835617</v>
      </c>
      <c r="D14" s="16">
        <f t="shared" si="0"/>
        <v>500000</v>
      </c>
      <c r="E14" s="15" t="s">
        <v>6</v>
      </c>
      <c r="F14" s="7"/>
      <c r="G14" s="3">
        <f>(H13*($E$1)*31)/365</f>
        <v>842.3506849315069</v>
      </c>
      <c r="H14" s="16">
        <f t="shared" si="1"/>
        <v>380000</v>
      </c>
    </row>
    <row r="15" spans="1:8" ht="12.75">
      <c r="A15" s="15" t="s">
        <v>86</v>
      </c>
      <c r="B15" s="7">
        <v>5000</v>
      </c>
      <c r="C15" s="3">
        <f>(D14*($A$1)*30)/365</f>
        <v>1072.6027397260275</v>
      </c>
      <c r="D15" s="16">
        <f t="shared" si="0"/>
        <v>495000</v>
      </c>
      <c r="E15" s="15" t="s">
        <v>86</v>
      </c>
      <c r="F15" s="7"/>
      <c r="G15" s="3">
        <f>(H14*($E$1)*30)/365</f>
        <v>815.1780821917808</v>
      </c>
      <c r="H15" s="16">
        <f t="shared" si="1"/>
        <v>380000</v>
      </c>
    </row>
    <row r="16" spans="1:8" ht="12.75">
      <c r="A16" s="15" t="s">
        <v>7</v>
      </c>
      <c r="B16" s="7"/>
      <c r="C16" s="3">
        <f>(D15*($A$1)*31)/365</f>
        <v>1097.272602739726</v>
      </c>
      <c r="D16" s="16">
        <f t="shared" si="0"/>
        <v>495000</v>
      </c>
      <c r="E16" s="15" t="s">
        <v>7</v>
      </c>
      <c r="F16" s="7"/>
      <c r="G16" s="3">
        <f>(H15*($E$1)*31)/365</f>
        <v>842.3506849315069</v>
      </c>
      <c r="H16" s="16">
        <f t="shared" si="1"/>
        <v>380000</v>
      </c>
    </row>
    <row r="17" spans="1:8" ht="12.75">
      <c r="A17" s="15" t="s">
        <v>8</v>
      </c>
      <c r="B17" s="7"/>
      <c r="C17" s="3">
        <f>(D16*($A$1)*31)/366</f>
        <v>1094.2745901639344</v>
      </c>
      <c r="D17" s="16">
        <f>D16-B17</f>
        <v>495000</v>
      </c>
      <c r="E17" s="15" t="s">
        <v>8</v>
      </c>
      <c r="F17" s="7"/>
      <c r="G17" s="3">
        <f>(H16*($E$1)*31)/366</f>
        <v>840.0491803278688</v>
      </c>
      <c r="H17" s="16">
        <f>H16-F17</f>
        <v>380000</v>
      </c>
    </row>
    <row r="18" spans="1:8" ht="12.75">
      <c r="A18" s="15" t="s">
        <v>9</v>
      </c>
      <c r="B18" s="7"/>
      <c r="C18" s="3">
        <f>(D17*($A$1)*29)/366</f>
        <v>1023.6762295081967</v>
      </c>
      <c r="D18" s="16">
        <f t="shared" si="0"/>
        <v>495000</v>
      </c>
      <c r="E18" s="15" t="s">
        <v>81</v>
      </c>
      <c r="F18" s="7">
        <v>15000</v>
      </c>
      <c r="G18" s="3">
        <f>(H17*($E$1)*28)/366</f>
        <v>758.7540983606557</v>
      </c>
      <c r="H18" s="16">
        <f aca="true" t="shared" si="2" ref="H18:H81">H17-F18</f>
        <v>365000</v>
      </c>
    </row>
    <row r="19" spans="1:8" ht="12.75">
      <c r="A19" s="15" t="s">
        <v>59</v>
      </c>
      <c r="B19" s="7"/>
      <c r="C19" s="3">
        <f>(D18*($A$1)*31)/366</f>
        <v>1094.2745901639344</v>
      </c>
      <c r="D19" s="16">
        <f t="shared" si="0"/>
        <v>495000</v>
      </c>
      <c r="E19" s="15" t="s">
        <v>59</v>
      </c>
      <c r="F19" s="7"/>
      <c r="G19" s="3">
        <f>(H18*($E$1)*32)/366</f>
        <v>832.9180327868852</v>
      </c>
      <c r="H19" s="16">
        <f t="shared" si="2"/>
        <v>365000</v>
      </c>
    </row>
    <row r="20" spans="1:8" ht="12.75">
      <c r="A20" s="15" t="s">
        <v>87</v>
      </c>
      <c r="B20" s="7">
        <v>5000</v>
      </c>
      <c r="C20" s="3">
        <f>(D19*($A$1)*30)/366</f>
        <v>1058.9754098360656</v>
      </c>
      <c r="D20" s="16">
        <f t="shared" si="0"/>
        <v>490000</v>
      </c>
      <c r="E20" s="15" t="s">
        <v>87</v>
      </c>
      <c r="F20" s="7"/>
      <c r="G20" s="3">
        <f>(H19*($E$1)*30)/366</f>
        <v>780.860655737705</v>
      </c>
      <c r="H20" s="16">
        <f t="shared" si="2"/>
        <v>365000</v>
      </c>
    </row>
    <row r="21" spans="1:8" ht="12.75">
      <c r="A21" s="15" t="s">
        <v>60</v>
      </c>
      <c r="B21" s="7"/>
      <c r="C21" s="3">
        <f>(D20*($A$1)*31)/366</f>
        <v>1083.22131147541</v>
      </c>
      <c r="D21" s="16">
        <f t="shared" si="0"/>
        <v>490000</v>
      </c>
      <c r="E21" s="15" t="s">
        <v>60</v>
      </c>
      <c r="F21" s="7">
        <v>15000</v>
      </c>
      <c r="G21" s="3">
        <f>(H20*($E$1)*31)/366</f>
        <v>806.889344262295</v>
      </c>
      <c r="H21" s="16">
        <f t="shared" si="2"/>
        <v>350000</v>
      </c>
    </row>
    <row r="22" spans="1:8" ht="12.75">
      <c r="A22" s="15" t="s">
        <v>88</v>
      </c>
      <c r="B22" s="7">
        <v>5000</v>
      </c>
      <c r="C22" s="3">
        <f>(D21*($A$1)*30)/366</f>
        <v>1048.27868852459</v>
      </c>
      <c r="D22" s="16">
        <f t="shared" si="0"/>
        <v>485000</v>
      </c>
      <c r="E22" s="15" t="s">
        <v>88</v>
      </c>
      <c r="F22" s="7"/>
      <c r="G22" s="3">
        <f>(H21*($E$1)*30)/366</f>
        <v>748.7704918032787</v>
      </c>
      <c r="H22" s="16">
        <f t="shared" si="2"/>
        <v>350000</v>
      </c>
    </row>
    <row r="23" spans="1:8" ht="12.75">
      <c r="A23" s="15" t="s">
        <v>10</v>
      </c>
      <c r="B23" s="7"/>
      <c r="C23" s="3">
        <f>(D22*($A$1)*31)/366</f>
        <v>1072.1680327868853</v>
      </c>
      <c r="D23" s="16">
        <f t="shared" si="0"/>
        <v>485000</v>
      </c>
      <c r="E23" s="15" t="s">
        <v>10</v>
      </c>
      <c r="F23" s="7"/>
      <c r="G23" s="3">
        <f>(H22*($E$1)*31)/366</f>
        <v>773.7295081967213</v>
      </c>
      <c r="H23" s="16">
        <f t="shared" si="2"/>
        <v>350000</v>
      </c>
    </row>
    <row r="24" spans="1:8" ht="12.75">
      <c r="A24" s="15" t="s">
        <v>11</v>
      </c>
      <c r="B24" s="7"/>
      <c r="C24" s="3">
        <f>(D23*($A$1)*31)/366</f>
        <v>1072.1680327868853</v>
      </c>
      <c r="D24" s="16">
        <f t="shared" si="0"/>
        <v>485000</v>
      </c>
      <c r="E24" s="15" t="s">
        <v>11</v>
      </c>
      <c r="F24" s="7"/>
      <c r="G24" s="3">
        <f>(H23*($E$1)*31)/366</f>
        <v>773.7295081967213</v>
      </c>
      <c r="H24" s="16">
        <f t="shared" si="2"/>
        <v>350000</v>
      </c>
    </row>
    <row r="25" spans="1:8" ht="12.75">
      <c r="A25" s="15" t="s">
        <v>61</v>
      </c>
      <c r="B25" s="7"/>
      <c r="C25" s="3">
        <f>(D24*($A$1)*30)/366</f>
        <v>1037.5819672131147</v>
      </c>
      <c r="D25" s="16">
        <f t="shared" si="0"/>
        <v>485000</v>
      </c>
      <c r="E25" s="15" t="s">
        <v>61</v>
      </c>
      <c r="F25" s="7"/>
      <c r="G25" s="3">
        <f>(H24*($E$1)*30)/366</f>
        <v>748.7704918032787</v>
      </c>
      <c r="H25" s="16">
        <f t="shared" si="2"/>
        <v>350000</v>
      </c>
    </row>
    <row r="26" spans="1:8" ht="12.75">
      <c r="A26" s="15" t="s">
        <v>12</v>
      </c>
      <c r="B26" s="7"/>
      <c r="C26" s="3">
        <f>(D25*($A$1)*31)/366</f>
        <v>1072.1680327868853</v>
      </c>
      <c r="D26" s="16">
        <f t="shared" si="0"/>
        <v>485000</v>
      </c>
      <c r="E26" s="15" t="s">
        <v>12</v>
      </c>
      <c r="F26" s="7"/>
      <c r="G26" s="3">
        <f>(H25*($E$1)*31)/366</f>
        <v>773.7295081967213</v>
      </c>
      <c r="H26" s="16">
        <f t="shared" si="2"/>
        <v>350000</v>
      </c>
    </row>
    <row r="27" spans="1:8" ht="12.75">
      <c r="A27" s="15" t="s">
        <v>89</v>
      </c>
      <c r="B27" s="7">
        <v>5000</v>
      </c>
      <c r="C27" s="3">
        <f>(D26*($A$1)*30)/366</f>
        <v>1037.5819672131147</v>
      </c>
      <c r="D27" s="16">
        <f t="shared" si="0"/>
        <v>480000</v>
      </c>
      <c r="E27" s="15" t="s">
        <v>89</v>
      </c>
      <c r="F27" s="7"/>
      <c r="G27" s="3">
        <f>(H26*($E$1)*30)/366</f>
        <v>748.7704918032787</v>
      </c>
      <c r="H27" s="16">
        <f t="shared" si="2"/>
        <v>350000</v>
      </c>
    </row>
    <row r="28" spans="1:8" ht="12.75">
      <c r="A28" s="15" t="s">
        <v>13</v>
      </c>
      <c r="B28" s="7"/>
      <c r="C28" s="3">
        <f>(D27*($A$1)*31)/366</f>
        <v>1061.1147540983607</v>
      </c>
      <c r="D28" s="16">
        <f t="shared" si="0"/>
        <v>480000</v>
      </c>
      <c r="E28" s="15" t="s">
        <v>13</v>
      </c>
      <c r="F28" s="7"/>
      <c r="G28" s="3">
        <f>(H27*($E$1)*31)/366</f>
        <v>773.7295081967213</v>
      </c>
      <c r="H28" s="16">
        <f t="shared" si="2"/>
        <v>350000</v>
      </c>
    </row>
    <row r="29" spans="1:8" ht="12.75">
      <c r="A29" s="15" t="s">
        <v>14</v>
      </c>
      <c r="B29" s="7"/>
      <c r="C29" s="3">
        <f>(D28*($A$1)*31)/365</f>
        <v>1064.021917808219</v>
      </c>
      <c r="D29" s="16">
        <f t="shared" si="0"/>
        <v>480000</v>
      </c>
      <c r="E29" s="15" t="s">
        <v>14</v>
      </c>
      <c r="F29" s="7"/>
      <c r="G29" s="3">
        <f>(H28*($E$1)*31)/365</f>
        <v>775.8493150684932</v>
      </c>
      <c r="H29" s="16">
        <f t="shared" si="2"/>
        <v>350000</v>
      </c>
    </row>
    <row r="30" spans="1:8" ht="12.75">
      <c r="A30" s="15" t="s">
        <v>15</v>
      </c>
      <c r="B30" s="7"/>
      <c r="C30" s="3">
        <f>(D29*($A$1)*28)/365</f>
        <v>961.0520547945206</v>
      </c>
      <c r="D30" s="16">
        <f t="shared" si="0"/>
        <v>480000</v>
      </c>
      <c r="E30" s="15" t="s">
        <v>82</v>
      </c>
      <c r="F30" s="7">
        <v>25000</v>
      </c>
      <c r="G30" s="3">
        <f>(H29*($E$1)*28)/365</f>
        <v>700.7671232876712</v>
      </c>
      <c r="H30" s="16">
        <f t="shared" si="2"/>
        <v>325000</v>
      </c>
    </row>
    <row r="31" spans="1:8" ht="12.75">
      <c r="A31" s="15" t="s">
        <v>62</v>
      </c>
      <c r="B31" s="7"/>
      <c r="C31" s="3">
        <f>(D30*($A$1)*31)/365</f>
        <v>1064.021917808219</v>
      </c>
      <c r="D31" s="16">
        <f t="shared" si="0"/>
        <v>480000</v>
      </c>
      <c r="E31" s="15" t="s">
        <v>62</v>
      </c>
      <c r="F31" s="7"/>
      <c r="G31" s="3">
        <f>(H30*($E$1)*31)/365</f>
        <v>720.431506849315</v>
      </c>
      <c r="H31" s="16">
        <f t="shared" si="2"/>
        <v>325000</v>
      </c>
    </row>
    <row r="32" spans="1:8" ht="12.75">
      <c r="A32" s="15" t="s">
        <v>90</v>
      </c>
      <c r="B32" s="7">
        <v>10000</v>
      </c>
      <c r="C32" s="3">
        <f>(D31*($A$1)*30)/365</f>
        <v>1029.6986301369864</v>
      </c>
      <c r="D32" s="16">
        <f t="shared" si="0"/>
        <v>470000</v>
      </c>
      <c r="E32" s="15" t="s">
        <v>90</v>
      </c>
      <c r="F32" s="7"/>
      <c r="G32" s="3">
        <f>(H31*($E$1)*30)/365</f>
        <v>697.1917808219179</v>
      </c>
      <c r="H32" s="16">
        <f t="shared" si="2"/>
        <v>325000</v>
      </c>
    </row>
    <row r="33" spans="1:8" ht="12.75">
      <c r="A33" s="15" t="s">
        <v>63</v>
      </c>
      <c r="B33" s="7"/>
      <c r="C33" s="3">
        <f>(D32*($A$1)*31)/365</f>
        <v>1041.854794520548</v>
      </c>
      <c r="D33" s="16">
        <f t="shared" si="0"/>
        <v>470000</v>
      </c>
      <c r="E33" s="15" t="s">
        <v>63</v>
      </c>
      <c r="F33" s="7">
        <v>25000</v>
      </c>
      <c r="G33" s="3">
        <f>(H32*($E$1)*31)/365</f>
        <v>720.431506849315</v>
      </c>
      <c r="H33" s="16">
        <f t="shared" si="2"/>
        <v>300000</v>
      </c>
    </row>
    <row r="34" spans="1:8" ht="12.75">
      <c r="A34" s="15" t="s">
        <v>91</v>
      </c>
      <c r="B34" s="7">
        <v>10000</v>
      </c>
      <c r="C34" s="3">
        <f>(D33*($A$1)*30)/365</f>
        <v>1008.2465753424658</v>
      </c>
      <c r="D34" s="16">
        <f t="shared" si="0"/>
        <v>460000</v>
      </c>
      <c r="E34" s="15" t="s">
        <v>91</v>
      </c>
      <c r="F34" s="7"/>
      <c r="G34" s="3">
        <f>(H33*($E$1)*30)/365</f>
        <v>643.5616438356166</v>
      </c>
      <c r="H34" s="16">
        <f t="shared" si="2"/>
        <v>300000</v>
      </c>
    </row>
    <row r="35" spans="1:8" ht="12.75">
      <c r="A35" s="15" t="s">
        <v>16</v>
      </c>
      <c r="B35" s="7"/>
      <c r="C35" s="3">
        <f>(D34*($A$1)*31)/365</f>
        <v>1019.6876712328767</v>
      </c>
      <c r="D35" s="16">
        <f t="shared" si="0"/>
        <v>460000</v>
      </c>
      <c r="E35" s="15" t="s">
        <v>16</v>
      </c>
      <c r="F35" s="7"/>
      <c r="G35" s="3">
        <f>(H34*($E$1)*31)/365</f>
        <v>665.013698630137</v>
      </c>
      <c r="H35" s="16">
        <f t="shared" si="2"/>
        <v>300000</v>
      </c>
    </row>
    <row r="36" spans="1:8" ht="12.75">
      <c r="A36" s="15" t="s">
        <v>17</v>
      </c>
      <c r="B36" s="7"/>
      <c r="C36" s="3">
        <f>(D35*($A$1)*31)/365</f>
        <v>1019.6876712328767</v>
      </c>
      <c r="D36" s="16">
        <f t="shared" si="0"/>
        <v>460000</v>
      </c>
      <c r="E36" s="15" t="s">
        <v>17</v>
      </c>
      <c r="F36" s="7"/>
      <c r="G36" s="3">
        <f>(H35*($E$1)*31)/365</f>
        <v>665.013698630137</v>
      </c>
      <c r="H36" s="16">
        <f t="shared" si="2"/>
        <v>300000</v>
      </c>
    </row>
    <row r="37" spans="1:8" ht="12.75">
      <c r="A37" s="15" t="s">
        <v>64</v>
      </c>
      <c r="B37" s="7"/>
      <c r="C37" s="3">
        <f>(D36*($A$1)*30)/365</f>
        <v>986.7945205479452</v>
      </c>
      <c r="D37" s="16">
        <f t="shared" si="0"/>
        <v>460000</v>
      </c>
      <c r="E37" s="15" t="s">
        <v>64</v>
      </c>
      <c r="F37" s="7"/>
      <c r="G37" s="3">
        <f>(H36*($E$1)*30)/365</f>
        <v>643.5616438356166</v>
      </c>
      <c r="H37" s="16">
        <f t="shared" si="2"/>
        <v>300000</v>
      </c>
    </row>
    <row r="38" spans="1:8" ht="12.75">
      <c r="A38" s="15" t="s">
        <v>18</v>
      </c>
      <c r="B38" s="7"/>
      <c r="C38" s="3">
        <f>(D37*($A$1)*31)/365</f>
        <v>1019.6876712328767</v>
      </c>
      <c r="D38" s="16">
        <f t="shared" si="0"/>
        <v>460000</v>
      </c>
      <c r="E38" s="15" t="s">
        <v>18</v>
      </c>
      <c r="F38" s="7"/>
      <c r="G38" s="3">
        <f>(H37*($E$1)*31)/365</f>
        <v>665.013698630137</v>
      </c>
      <c r="H38" s="16">
        <f t="shared" si="2"/>
        <v>300000</v>
      </c>
    </row>
    <row r="39" spans="1:8" ht="12.75">
      <c r="A39" s="15" t="s">
        <v>92</v>
      </c>
      <c r="B39" s="7">
        <v>10000</v>
      </c>
      <c r="C39" s="3">
        <f>(D38*($A$1)*30)/365</f>
        <v>986.7945205479452</v>
      </c>
      <c r="D39" s="16">
        <f t="shared" si="0"/>
        <v>450000</v>
      </c>
      <c r="E39" s="15" t="s">
        <v>92</v>
      </c>
      <c r="F39" s="7"/>
      <c r="G39" s="3">
        <f>(H38*($E$1)*30)/365</f>
        <v>643.5616438356166</v>
      </c>
      <c r="H39" s="16">
        <f t="shared" si="2"/>
        <v>300000</v>
      </c>
    </row>
    <row r="40" spans="1:8" ht="12.75">
      <c r="A40" s="15" t="s">
        <v>19</v>
      </c>
      <c r="B40" s="7"/>
      <c r="C40" s="3">
        <f>(D39*($A$1)*31)/365</f>
        <v>997.5205479452055</v>
      </c>
      <c r="D40" s="16">
        <f t="shared" si="0"/>
        <v>450000</v>
      </c>
      <c r="E40" s="15" t="s">
        <v>19</v>
      </c>
      <c r="F40" s="7"/>
      <c r="G40" s="3">
        <f>(H39*($E$1)*31)/365</f>
        <v>665.013698630137</v>
      </c>
      <c r="H40" s="16">
        <f t="shared" si="2"/>
        <v>300000</v>
      </c>
    </row>
    <row r="41" spans="1:8" ht="12.75">
      <c r="A41" s="15" t="s">
        <v>20</v>
      </c>
      <c r="B41" s="7"/>
      <c r="C41" s="3">
        <f>(D40*($A$1)*31)/365</f>
        <v>997.5205479452055</v>
      </c>
      <c r="D41" s="16">
        <f t="shared" si="0"/>
        <v>450000</v>
      </c>
      <c r="E41" s="15" t="s">
        <v>20</v>
      </c>
      <c r="F41" s="7"/>
      <c r="G41" s="3">
        <f>(H40*($E$1)*31)/365</f>
        <v>665.013698630137</v>
      </c>
      <c r="H41" s="16">
        <f t="shared" si="2"/>
        <v>300000</v>
      </c>
    </row>
    <row r="42" spans="1:8" ht="12.75">
      <c r="A42" s="15" t="s">
        <v>21</v>
      </c>
      <c r="B42" s="7"/>
      <c r="C42" s="3">
        <f>(D41*($A$1)*28)/365</f>
        <v>900.986301369863</v>
      </c>
      <c r="D42" s="16">
        <f t="shared" si="0"/>
        <v>450000</v>
      </c>
      <c r="E42" s="15" t="s">
        <v>83</v>
      </c>
      <c r="F42" s="7">
        <v>50000</v>
      </c>
      <c r="G42" s="3">
        <f>(H41*($E$1)*28)/365</f>
        <v>600.6575342465754</v>
      </c>
      <c r="H42" s="16">
        <f t="shared" si="2"/>
        <v>250000</v>
      </c>
    </row>
    <row r="43" spans="1:8" ht="12.75">
      <c r="A43" s="15" t="s">
        <v>65</v>
      </c>
      <c r="B43" s="7"/>
      <c r="C43" s="3">
        <f>(D42*($A$1)*31)/365</f>
        <v>997.5205479452055</v>
      </c>
      <c r="D43" s="16">
        <f t="shared" si="0"/>
        <v>450000</v>
      </c>
      <c r="E43" s="15" t="s">
        <v>65</v>
      </c>
      <c r="F43" s="7"/>
      <c r="G43" s="3">
        <f>(H42*($E$1)*31)/365</f>
        <v>554.1780821917808</v>
      </c>
      <c r="H43" s="16">
        <f t="shared" si="2"/>
        <v>250000</v>
      </c>
    </row>
    <row r="44" spans="1:8" ht="12.75">
      <c r="A44" s="15" t="s">
        <v>93</v>
      </c>
      <c r="B44" s="7">
        <v>10000</v>
      </c>
      <c r="C44" s="3">
        <f>(D43*($A$1)*30)/365</f>
        <v>965.3424657534247</v>
      </c>
      <c r="D44" s="16">
        <f t="shared" si="0"/>
        <v>440000</v>
      </c>
      <c r="E44" s="15" t="s">
        <v>93</v>
      </c>
      <c r="F44" s="7"/>
      <c r="G44" s="3">
        <f>(H43*($E$1)*30)/365</f>
        <v>536.3013698630137</v>
      </c>
      <c r="H44" s="16">
        <f t="shared" si="2"/>
        <v>250000</v>
      </c>
    </row>
    <row r="45" spans="1:8" ht="12.75">
      <c r="A45" s="15" t="s">
        <v>66</v>
      </c>
      <c r="B45" s="7"/>
      <c r="C45" s="3">
        <f>(D44*($A$1)*31)/365</f>
        <v>975.3534246575342</v>
      </c>
      <c r="D45" s="16">
        <f t="shared" si="0"/>
        <v>440000</v>
      </c>
      <c r="E45" s="15" t="s">
        <v>66</v>
      </c>
      <c r="F45" s="7">
        <v>50000</v>
      </c>
      <c r="G45" s="3">
        <f>(H44*($E$1)*31)/365</f>
        <v>554.1780821917808</v>
      </c>
      <c r="H45" s="16">
        <f t="shared" si="2"/>
        <v>200000</v>
      </c>
    </row>
    <row r="46" spans="1:8" ht="12.75">
      <c r="A46" s="15" t="s">
        <v>94</v>
      </c>
      <c r="B46" s="7">
        <v>10000</v>
      </c>
      <c r="C46" s="3">
        <f>(D45*($A$1)*30)/365</f>
        <v>943.8904109589041</v>
      </c>
      <c r="D46" s="16">
        <f t="shared" si="0"/>
        <v>430000</v>
      </c>
      <c r="E46" s="15" t="s">
        <v>94</v>
      </c>
      <c r="F46" s="7"/>
      <c r="G46" s="3">
        <f>(H45*($E$1)*30)/365</f>
        <v>429.041095890411</v>
      </c>
      <c r="H46" s="16">
        <f t="shared" si="2"/>
        <v>200000</v>
      </c>
    </row>
    <row r="47" spans="1:8" ht="12.75">
      <c r="A47" s="15" t="s">
        <v>22</v>
      </c>
      <c r="B47" s="7"/>
      <c r="C47" s="3">
        <f>(D46*($A$1)*31)/365</f>
        <v>953.186301369863</v>
      </c>
      <c r="D47" s="16">
        <f t="shared" si="0"/>
        <v>430000</v>
      </c>
      <c r="E47" s="15" t="s">
        <v>22</v>
      </c>
      <c r="F47" s="7"/>
      <c r="G47" s="3">
        <f>(H46*($E$1)*31)/365</f>
        <v>443.3424657534247</v>
      </c>
      <c r="H47" s="16">
        <f t="shared" si="2"/>
        <v>200000</v>
      </c>
    </row>
    <row r="48" spans="1:8" ht="12.75">
      <c r="A48" s="15" t="s">
        <v>23</v>
      </c>
      <c r="B48" s="7"/>
      <c r="C48" s="3">
        <f>(D47*($A$1)*31)/365</f>
        <v>953.186301369863</v>
      </c>
      <c r="D48" s="16">
        <f t="shared" si="0"/>
        <v>430000</v>
      </c>
      <c r="E48" s="15" t="s">
        <v>23</v>
      </c>
      <c r="F48" s="7"/>
      <c r="G48" s="3">
        <f>(H47*($E$1)*31)/365</f>
        <v>443.3424657534247</v>
      </c>
      <c r="H48" s="16">
        <f t="shared" si="2"/>
        <v>200000</v>
      </c>
    </row>
    <row r="49" spans="1:8" ht="12.75">
      <c r="A49" s="15" t="s">
        <v>67</v>
      </c>
      <c r="B49" s="7"/>
      <c r="C49" s="3">
        <f>(D48*($A$1)*30)/365</f>
        <v>922.4383561643835</v>
      </c>
      <c r="D49" s="16">
        <f t="shared" si="0"/>
        <v>430000</v>
      </c>
      <c r="E49" s="15" t="s">
        <v>67</v>
      </c>
      <c r="F49" s="7"/>
      <c r="G49" s="3">
        <f>(H48*($E$1)*30)/365</f>
        <v>429.041095890411</v>
      </c>
      <c r="H49" s="16">
        <f t="shared" si="2"/>
        <v>200000</v>
      </c>
    </row>
    <row r="50" spans="1:8" ht="12.75">
      <c r="A50" s="15" t="s">
        <v>24</v>
      </c>
      <c r="B50" s="7"/>
      <c r="C50" s="3">
        <f>(D49*($A$1)*31)/365</f>
        <v>953.186301369863</v>
      </c>
      <c r="D50" s="16">
        <f t="shared" si="0"/>
        <v>430000</v>
      </c>
      <c r="E50" s="15" t="s">
        <v>24</v>
      </c>
      <c r="F50" s="7"/>
      <c r="G50" s="3">
        <f>(H49*($E$1)*31)/365</f>
        <v>443.3424657534247</v>
      </c>
      <c r="H50" s="16">
        <f t="shared" si="2"/>
        <v>200000</v>
      </c>
    </row>
    <row r="51" spans="1:8" ht="12.75">
      <c r="A51" s="15" t="s">
        <v>95</v>
      </c>
      <c r="B51" s="7">
        <v>10000</v>
      </c>
      <c r="C51" s="3">
        <f>(D50*($A$1)*30)/365</f>
        <v>922.4383561643835</v>
      </c>
      <c r="D51" s="16">
        <f t="shared" si="0"/>
        <v>420000</v>
      </c>
      <c r="E51" s="15" t="s">
        <v>95</v>
      </c>
      <c r="F51" s="7"/>
      <c r="G51" s="3">
        <f>(H50*($E$1)*30)/365</f>
        <v>429.041095890411</v>
      </c>
      <c r="H51" s="16">
        <f t="shared" si="2"/>
        <v>200000</v>
      </c>
    </row>
    <row r="52" spans="1:8" ht="12.75">
      <c r="A52" s="19" t="s">
        <v>26</v>
      </c>
      <c r="B52" s="7"/>
      <c r="C52" s="3">
        <f>(D51*($A$1)*31)/365</f>
        <v>931.0191780821917</v>
      </c>
      <c r="D52" s="16">
        <f t="shared" si="0"/>
        <v>420000</v>
      </c>
      <c r="E52" s="19" t="s">
        <v>26</v>
      </c>
      <c r="F52" s="7"/>
      <c r="G52" s="3">
        <f>(H51*($E$1)*31)/365</f>
        <v>443.3424657534247</v>
      </c>
      <c r="H52" s="16">
        <f t="shared" si="2"/>
        <v>200000</v>
      </c>
    </row>
    <row r="53" spans="1:8" ht="12.75">
      <c r="A53" s="19" t="s">
        <v>27</v>
      </c>
      <c r="B53" s="7"/>
      <c r="C53" s="3">
        <f>(D52*($A$1)*31)/365</f>
        <v>931.0191780821917</v>
      </c>
      <c r="D53" s="16">
        <f t="shared" si="0"/>
        <v>420000</v>
      </c>
      <c r="E53" s="19" t="s">
        <v>27</v>
      </c>
      <c r="F53" s="7"/>
      <c r="G53" s="3">
        <f>(H52*($E$1)*31)/365</f>
        <v>443.3424657534247</v>
      </c>
      <c r="H53" s="16">
        <f t="shared" si="2"/>
        <v>200000</v>
      </c>
    </row>
    <row r="54" spans="1:8" ht="12.75">
      <c r="A54" s="19" t="s">
        <v>28</v>
      </c>
      <c r="B54" s="7"/>
      <c r="C54" s="3">
        <f>(D53*($A$1)*28)/365</f>
        <v>840.9205479452055</v>
      </c>
      <c r="D54" s="16">
        <f t="shared" si="0"/>
        <v>420000</v>
      </c>
      <c r="E54" s="19" t="s">
        <v>84</v>
      </c>
      <c r="F54" s="7">
        <v>50000</v>
      </c>
      <c r="G54" s="3">
        <f>(H53*($E$1)*28)/365</f>
        <v>400.43835616438355</v>
      </c>
      <c r="H54" s="16">
        <f t="shared" si="2"/>
        <v>150000</v>
      </c>
    </row>
    <row r="55" spans="1:8" ht="12.75">
      <c r="A55" s="19" t="s">
        <v>68</v>
      </c>
      <c r="B55" s="7"/>
      <c r="C55" s="3">
        <f>(D54*($A$1)*31)/365</f>
        <v>931.0191780821917</v>
      </c>
      <c r="D55" s="16">
        <f t="shared" si="0"/>
        <v>420000</v>
      </c>
      <c r="E55" s="19" t="s">
        <v>68</v>
      </c>
      <c r="F55" s="7"/>
      <c r="G55" s="3">
        <f>(H54*($E$1)*31)/365</f>
        <v>332.5068493150685</v>
      </c>
      <c r="H55" s="16">
        <f t="shared" si="2"/>
        <v>150000</v>
      </c>
    </row>
    <row r="56" spans="1:8" ht="12.75">
      <c r="A56" s="19" t="s">
        <v>96</v>
      </c>
      <c r="B56" s="7">
        <v>30000</v>
      </c>
      <c r="C56" s="3">
        <f>(D55*($A$1)*30)/365</f>
        <v>900.986301369863</v>
      </c>
      <c r="D56" s="16">
        <f t="shared" si="0"/>
        <v>390000</v>
      </c>
      <c r="E56" s="19" t="s">
        <v>96</v>
      </c>
      <c r="F56" s="7"/>
      <c r="G56" s="3">
        <f>(H55*($E$1)*30)/365</f>
        <v>321.7808219178083</v>
      </c>
      <c r="H56" s="16">
        <f t="shared" si="2"/>
        <v>150000</v>
      </c>
    </row>
    <row r="57" spans="1:8" ht="12.75">
      <c r="A57" s="19" t="s">
        <v>69</v>
      </c>
      <c r="B57" s="7"/>
      <c r="C57" s="3">
        <f>(D56*($A$1)*31)/365</f>
        <v>864.517808219178</v>
      </c>
      <c r="D57" s="16">
        <f t="shared" si="0"/>
        <v>390000</v>
      </c>
      <c r="E57" s="19" t="s">
        <v>69</v>
      </c>
      <c r="F57" s="7">
        <v>50000</v>
      </c>
      <c r="G57" s="3">
        <f>(H56*($E$1)*31)/365</f>
        <v>332.5068493150685</v>
      </c>
      <c r="H57" s="16">
        <f t="shared" si="2"/>
        <v>100000</v>
      </c>
    </row>
    <row r="58" spans="1:8" ht="12.75">
      <c r="A58" s="19" t="s">
        <v>97</v>
      </c>
      <c r="B58" s="7">
        <v>35000</v>
      </c>
      <c r="C58" s="3">
        <f>(D57*($A$1)*30)/365</f>
        <v>836.6301369863014</v>
      </c>
      <c r="D58" s="16">
        <f t="shared" si="0"/>
        <v>355000</v>
      </c>
      <c r="E58" s="19" t="s">
        <v>97</v>
      </c>
      <c r="F58" s="7"/>
      <c r="G58" s="3">
        <f>(H57*($E$1)*30)/365</f>
        <v>214.5205479452055</v>
      </c>
      <c r="H58" s="16">
        <f t="shared" si="2"/>
        <v>100000</v>
      </c>
    </row>
    <row r="59" spans="1:8" ht="12.75">
      <c r="A59" s="19" t="s">
        <v>29</v>
      </c>
      <c r="B59" s="7"/>
      <c r="C59" s="3">
        <f>(D58*($A$1)*31)/365</f>
        <v>786.9328767123287</v>
      </c>
      <c r="D59" s="16">
        <f t="shared" si="0"/>
        <v>355000</v>
      </c>
      <c r="E59" s="19" t="s">
        <v>29</v>
      </c>
      <c r="F59" s="7"/>
      <c r="G59" s="3">
        <f>(H58*($E$1)*31)/365</f>
        <v>221.67123287671234</v>
      </c>
      <c r="H59" s="16">
        <f t="shared" si="2"/>
        <v>100000</v>
      </c>
    </row>
    <row r="60" spans="1:8" ht="12.75">
      <c r="A60" s="19" t="s">
        <v>30</v>
      </c>
      <c r="B60" s="7"/>
      <c r="C60" s="3">
        <f>(D59*($A$1)*31)/365</f>
        <v>786.9328767123287</v>
      </c>
      <c r="D60" s="16">
        <f t="shared" si="0"/>
        <v>355000</v>
      </c>
      <c r="E60" s="19" t="s">
        <v>30</v>
      </c>
      <c r="F60" s="7"/>
      <c r="G60" s="3">
        <f>(H59*($E$1)*31)/365</f>
        <v>221.67123287671234</v>
      </c>
      <c r="H60" s="16">
        <f t="shared" si="2"/>
        <v>100000</v>
      </c>
    </row>
    <row r="61" spans="1:8" ht="12.75">
      <c r="A61" s="19" t="s">
        <v>70</v>
      </c>
      <c r="B61" s="7"/>
      <c r="C61" s="3">
        <f>(D60*($A$1)*30)/365</f>
        <v>761.5479452054794</v>
      </c>
      <c r="D61" s="16">
        <f t="shared" si="0"/>
        <v>355000</v>
      </c>
      <c r="E61" s="19" t="s">
        <v>70</v>
      </c>
      <c r="F61" s="7"/>
      <c r="G61" s="3">
        <f>(H60*($E$1)*30)/365</f>
        <v>214.5205479452055</v>
      </c>
      <c r="H61" s="16">
        <f t="shared" si="2"/>
        <v>100000</v>
      </c>
    </row>
    <row r="62" spans="1:8" ht="12.75">
      <c r="A62" s="19" t="s">
        <v>31</v>
      </c>
      <c r="B62" s="7"/>
      <c r="C62" s="3">
        <f>(D61*($A$1)*31)/365</f>
        <v>786.9328767123287</v>
      </c>
      <c r="D62" s="16">
        <f t="shared" si="0"/>
        <v>355000</v>
      </c>
      <c r="E62" s="19" t="s">
        <v>31</v>
      </c>
      <c r="F62" s="7"/>
      <c r="G62" s="3">
        <f>(H61*($E$1)*31)/365</f>
        <v>221.67123287671234</v>
      </c>
      <c r="H62" s="16">
        <f t="shared" si="2"/>
        <v>100000</v>
      </c>
    </row>
    <row r="63" spans="1:8" ht="12.75">
      <c r="A63" s="19" t="s">
        <v>98</v>
      </c>
      <c r="B63" s="7">
        <v>35000</v>
      </c>
      <c r="C63" s="3">
        <f>(D62*($A$1)*30)/365</f>
        <v>761.5479452054794</v>
      </c>
      <c r="D63" s="16">
        <f t="shared" si="0"/>
        <v>320000</v>
      </c>
      <c r="E63" s="19" t="s">
        <v>98</v>
      </c>
      <c r="F63" s="7"/>
      <c r="G63" s="3">
        <f>(H62*($E$1)*30)/365</f>
        <v>214.5205479452055</v>
      </c>
      <c r="H63" s="16">
        <f t="shared" si="2"/>
        <v>100000</v>
      </c>
    </row>
    <row r="64" spans="1:8" ht="12.75">
      <c r="A64" s="19" t="s">
        <v>32</v>
      </c>
      <c r="B64" s="7"/>
      <c r="C64" s="3">
        <f>(D63*($A$1)*31)/365</f>
        <v>709.3479452054795</v>
      </c>
      <c r="D64" s="16">
        <f t="shared" si="0"/>
        <v>320000</v>
      </c>
      <c r="E64" s="19" t="s">
        <v>32</v>
      </c>
      <c r="F64" s="7"/>
      <c r="G64" s="3">
        <f>(H63*($E$1)*31)/365</f>
        <v>221.67123287671234</v>
      </c>
      <c r="H64" s="16">
        <f t="shared" si="2"/>
        <v>100000</v>
      </c>
    </row>
    <row r="65" spans="1:8" ht="12.75">
      <c r="A65" s="19" t="s">
        <v>33</v>
      </c>
      <c r="B65" s="7"/>
      <c r="C65" s="3">
        <f>(D64*($A$1)*31)/366</f>
        <v>707.4098360655738</v>
      </c>
      <c r="D65" s="16">
        <f t="shared" si="0"/>
        <v>320000</v>
      </c>
      <c r="E65" s="19" t="s">
        <v>33</v>
      </c>
      <c r="F65" s="7"/>
      <c r="G65" s="3">
        <f>(H64*($E$1)*31)/366</f>
        <v>221.0655737704918</v>
      </c>
      <c r="H65" s="16">
        <f t="shared" si="2"/>
        <v>100000</v>
      </c>
    </row>
    <row r="66" spans="1:8" ht="12.75">
      <c r="A66" s="19" t="s">
        <v>34</v>
      </c>
      <c r="B66" s="7"/>
      <c r="C66" s="3">
        <f>(D65*($A$1)*29)/366</f>
        <v>661.7704918032787</v>
      </c>
      <c r="D66" s="16">
        <f t="shared" si="0"/>
        <v>320000</v>
      </c>
      <c r="E66" s="19" t="s">
        <v>85</v>
      </c>
      <c r="F66" s="7">
        <v>50000</v>
      </c>
      <c r="G66" s="3">
        <f>(H65*($E$1)*29)/366</f>
        <v>206.80327868852459</v>
      </c>
      <c r="H66" s="16">
        <f t="shared" si="2"/>
        <v>50000</v>
      </c>
    </row>
    <row r="67" spans="1:8" ht="12.75">
      <c r="A67" s="19" t="s">
        <v>71</v>
      </c>
      <c r="B67" s="7"/>
      <c r="C67" s="3">
        <f>(D66*($A$1)*31)/366</f>
        <v>707.4098360655738</v>
      </c>
      <c r="D67" s="16">
        <f t="shared" si="0"/>
        <v>320000</v>
      </c>
      <c r="E67" s="19" t="s">
        <v>71</v>
      </c>
      <c r="F67" s="7"/>
      <c r="G67" s="3">
        <f>(H66*($E$1)*31)/366</f>
        <v>110.5327868852459</v>
      </c>
      <c r="H67" s="16">
        <f t="shared" si="2"/>
        <v>50000</v>
      </c>
    </row>
    <row r="68" spans="1:8" ht="12.75">
      <c r="A68" s="19" t="s">
        <v>99</v>
      </c>
      <c r="B68" s="7">
        <v>50000</v>
      </c>
      <c r="C68" s="3">
        <f>(D67*($A$1)*30)/366</f>
        <v>684.5901639344262</v>
      </c>
      <c r="D68" s="16">
        <f t="shared" si="0"/>
        <v>270000</v>
      </c>
      <c r="E68" s="19" t="s">
        <v>99</v>
      </c>
      <c r="F68" s="7"/>
      <c r="G68" s="3">
        <f>(H67*($E$1)*30)/366</f>
        <v>106.9672131147541</v>
      </c>
      <c r="H68" s="16">
        <f t="shared" si="2"/>
        <v>50000</v>
      </c>
    </row>
    <row r="69" spans="1:8" ht="12.75">
      <c r="A69" s="19" t="s">
        <v>72</v>
      </c>
      <c r="B69" s="7"/>
      <c r="C69" s="3">
        <f>(D68*($A$1)*31)/366</f>
        <v>596.8770491803278</v>
      </c>
      <c r="D69" s="16">
        <f t="shared" si="0"/>
        <v>270000</v>
      </c>
      <c r="E69" s="19" t="s">
        <v>72</v>
      </c>
      <c r="F69" s="7">
        <v>50000</v>
      </c>
      <c r="G69" s="3">
        <f>(H68*($E$1)*31)/366</f>
        <v>110.5327868852459</v>
      </c>
      <c r="H69" s="16">
        <f t="shared" si="2"/>
        <v>0</v>
      </c>
    </row>
    <row r="70" spans="1:8" ht="12.75">
      <c r="A70" s="19" t="s">
        <v>100</v>
      </c>
      <c r="B70" s="7">
        <v>50000</v>
      </c>
      <c r="C70" s="3">
        <f>(D69*($A$1)*30)/366</f>
        <v>577.6229508196722</v>
      </c>
      <c r="D70" s="16">
        <f aca="true" t="shared" si="3" ref="D70:D100">D69-B70</f>
        <v>220000</v>
      </c>
      <c r="E70" s="19" t="s">
        <v>100</v>
      </c>
      <c r="F70" s="7"/>
      <c r="G70" s="3">
        <f>(H69*($E$1)*30)/366</f>
        <v>0</v>
      </c>
      <c r="H70" s="16">
        <f t="shared" si="2"/>
        <v>0</v>
      </c>
    </row>
    <row r="71" spans="1:8" ht="12.75">
      <c r="A71" s="19" t="s">
        <v>35</v>
      </c>
      <c r="B71" s="7"/>
      <c r="C71" s="3">
        <f>(D70*($A$1)*31)/366</f>
        <v>486.344262295082</v>
      </c>
      <c r="D71" s="16">
        <f t="shared" si="3"/>
        <v>220000</v>
      </c>
      <c r="E71" s="19" t="s">
        <v>35</v>
      </c>
      <c r="F71" s="7"/>
      <c r="G71" s="3">
        <f>(H70*($E$1)*31)/366</f>
        <v>0</v>
      </c>
      <c r="H71" s="16">
        <f t="shared" si="2"/>
        <v>0</v>
      </c>
    </row>
    <row r="72" spans="1:8" ht="12.75">
      <c r="A72" s="19" t="s">
        <v>36</v>
      </c>
      <c r="B72" s="7"/>
      <c r="C72" s="3">
        <f>(D71*($A$1)*31)/366</f>
        <v>486.344262295082</v>
      </c>
      <c r="D72" s="16">
        <f t="shared" si="3"/>
        <v>220000</v>
      </c>
      <c r="E72" s="19" t="s">
        <v>36</v>
      </c>
      <c r="F72" s="7"/>
      <c r="G72" s="3">
        <f>(H71*($E$1)*31)/366</f>
        <v>0</v>
      </c>
      <c r="H72" s="16">
        <f t="shared" si="2"/>
        <v>0</v>
      </c>
    </row>
    <row r="73" spans="1:8" ht="12.75">
      <c r="A73" s="19" t="s">
        <v>73</v>
      </c>
      <c r="B73" s="7"/>
      <c r="C73" s="3">
        <f>(D72*($A$1)*30)/366</f>
        <v>470.655737704918</v>
      </c>
      <c r="D73" s="16">
        <f t="shared" si="3"/>
        <v>220000</v>
      </c>
      <c r="E73" s="19" t="s">
        <v>73</v>
      </c>
      <c r="F73" s="7"/>
      <c r="G73" s="3">
        <f>(H72*($E$1)*30)/366</f>
        <v>0</v>
      </c>
      <c r="H73" s="16">
        <f t="shared" si="2"/>
        <v>0</v>
      </c>
    </row>
    <row r="74" spans="1:8" ht="12.75">
      <c r="A74" s="19" t="s">
        <v>37</v>
      </c>
      <c r="B74" s="7"/>
      <c r="C74" s="3">
        <f>(D73*($A$1)*31)/366</f>
        <v>486.344262295082</v>
      </c>
      <c r="D74" s="16">
        <f t="shared" si="3"/>
        <v>220000</v>
      </c>
      <c r="E74" s="19" t="s">
        <v>37</v>
      </c>
      <c r="F74" s="7"/>
      <c r="G74" s="3">
        <f>(H73*($E$1)*31)/366</f>
        <v>0</v>
      </c>
      <c r="H74" s="16">
        <f t="shared" si="2"/>
        <v>0</v>
      </c>
    </row>
    <row r="75" spans="1:8" ht="12.75">
      <c r="A75" s="19" t="s">
        <v>101</v>
      </c>
      <c r="B75" s="7">
        <v>50000</v>
      </c>
      <c r="C75" s="3">
        <f>(D74*($A$1)*30)/366</f>
        <v>470.655737704918</v>
      </c>
      <c r="D75" s="16">
        <f t="shared" si="3"/>
        <v>170000</v>
      </c>
      <c r="E75" s="19" t="s">
        <v>101</v>
      </c>
      <c r="F75" s="7"/>
      <c r="G75" s="3">
        <f>(H74*($E$1)*30)/366</f>
        <v>0</v>
      </c>
      <c r="H75" s="16">
        <f t="shared" si="2"/>
        <v>0</v>
      </c>
    </row>
    <row r="76" spans="1:8" ht="12.75">
      <c r="A76" s="19" t="s">
        <v>38</v>
      </c>
      <c r="B76" s="7"/>
      <c r="C76" s="3">
        <f>(D75*($A$1)*31)/366</f>
        <v>375.8114754098361</v>
      </c>
      <c r="D76" s="16">
        <f t="shared" si="3"/>
        <v>170000</v>
      </c>
      <c r="E76" s="19" t="s">
        <v>38</v>
      </c>
      <c r="F76" s="7"/>
      <c r="G76" s="3">
        <f>(H75*($E$1)*31)/366</f>
        <v>0</v>
      </c>
      <c r="H76" s="16">
        <f t="shared" si="2"/>
        <v>0</v>
      </c>
    </row>
    <row r="77" spans="1:8" ht="12.75">
      <c r="A77" s="19" t="s">
        <v>39</v>
      </c>
      <c r="B77" s="7"/>
      <c r="C77" s="3">
        <f>(D76*($A$1)*31)/365</f>
        <v>376.84109589041094</v>
      </c>
      <c r="D77" s="16">
        <f t="shared" si="3"/>
        <v>170000</v>
      </c>
      <c r="E77" s="19" t="s">
        <v>39</v>
      </c>
      <c r="F77" s="7"/>
      <c r="G77" s="3">
        <f>(H76*($E$1)*31)/365</f>
        <v>0</v>
      </c>
      <c r="H77" s="16">
        <f t="shared" si="2"/>
        <v>0</v>
      </c>
    </row>
    <row r="78" spans="1:8" ht="12.75">
      <c r="A78" s="19" t="s">
        <v>40</v>
      </c>
      <c r="B78" s="7"/>
      <c r="C78" s="3">
        <f>(D77*($A$1)*28)/365</f>
        <v>340.372602739726</v>
      </c>
      <c r="D78" s="16">
        <f t="shared" si="3"/>
        <v>170000</v>
      </c>
      <c r="E78" s="19" t="s">
        <v>40</v>
      </c>
      <c r="F78" s="7"/>
      <c r="G78" s="3">
        <f>(H77*($E$1)*28)/365</f>
        <v>0</v>
      </c>
      <c r="H78" s="16">
        <f t="shared" si="2"/>
        <v>0</v>
      </c>
    </row>
    <row r="79" spans="1:8" ht="12.75">
      <c r="A79" s="19" t="s">
        <v>74</v>
      </c>
      <c r="B79" s="7"/>
      <c r="C79" s="3">
        <f>(D78*($A$1)*31)/365</f>
        <v>376.84109589041094</v>
      </c>
      <c r="D79" s="16">
        <f t="shared" si="3"/>
        <v>170000</v>
      </c>
      <c r="E79" s="19" t="s">
        <v>74</v>
      </c>
      <c r="F79" s="7"/>
      <c r="G79" s="3">
        <f>(H78*($E$1)*31)/365</f>
        <v>0</v>
      </c>
      <c r="H79" s="16">
        <f t="shared" si="2"/>
        <v>0</v>
      </c>
    </row>
    <row r="80" spans="1:8" ht="12.75">
      <c r="A80" s="19" t="s">
        <v>102</v>
      </c>
      <c r="B80" s="7">
        <v>50000</v>
      </c>
      <c r="C80" s="3">
        <f>(D79*($A$1)*30)/365</f>
        <v>364.6849315068493</v>
      </c>
      <c r="D80" s="16">
        <f t="shared" si="3"/>
        <v>120000</v>
      </c>
      <c r="E80" s="19" t="s">
        <v>102</v>
      </c>
      <c r="F80" s="7"/>
      <c r="G80" s="3">
        <f>(H79*($E$1)*30)/365</f>
        <v>0</v>
      </c>
      <c r="H80" s="16">
        <f t="shared" si="2"/>
        <v>0</v>
      </c>
    </row>
    <row r="81" spans="1:8" ht="12.75">
      <c r="A81" s="19" t="s">
        <v>75</v>
      </c>
      <c r="B81" s="7"/>
      <c r="C81" s="3">
        <f>(D80*($A$1)*31)/365</f>
        <v>266.0054794520548</v>
      </c>
      <c r="D81" s="16">
        <f t="shared" si="3"/>
        <v>120000</v>
      </c>
      <c r="E81" s="19" t="s">
        <v>75</v>
      </c>
      <c r="F81" s="7"/>
      <c r="G81" s="3">
        <f>(H80*($E$1)*31)/365</f>
        <v>0</v>
      </c>
      <c r="H81" s="16">
        <f t="shared" si="2"/>
        <v>0</v>
      </c>
    </row>
    <row r="82" spans="1:8" ht="12.75">
      <c r="A82" s="19" t="s">
        <v>103</v>
      </c>
      <c r="B82" s="7">
        <v>50000</v>
      </c>
      <c r="C82" s="3">
        <f>(D81*($A$1)*30)/365</f>
        <v>257.4246575342466</v>
      </c>
      <c r="D82" s="16">
        <f t="shared" si="3"/>
        <v>70000</v>
      </c>
      <c r="E82" s="19" t="s">
        <v>103</v>
      </c>
      <c r="F82" s="7"/>
      <c r="G82" s="3">
        <f>(H81*($E$1)*30)/365</f>
        <v>0</v>
      </c>
      <c r="H82" s="16">
        <f aca="true" t="shared" si="4" ref="H82:H100">H81-F82</f>
        <v>0</v>
      </c>
    </row>
    <row r="83" spans="1:8" ht="12.75">
      <c r="A83" s="19" t="s">
        <v>41</v>
      </c>
      <c r="B83" s="7"/>
      <c r="C83" s="3">
        <f>(D82*($A$1)*31)/365</f>
        <v>155.16986301369866</v>
      </c>
      <c r="D83" s="16">
        <f t="shared" si="3"/>
        <v>70000</v>
      </c>
      <c r="E83" s="19" t="s">
        <v>41</v>
      </c>
      <c r="F83" s="7"/>
      <c r="G83" s="3">
        <f>(H82*($E$1)*31)/365</f>
        <v>0</v>
      </c>
      <c r="H83" s="16">
        <f t="shared" si="4"/>
        <v>0</v>
      </c>
    </row>
    <row r="84" spans="1:8" ht="12.75">
      <c r="A84" s="19" t="s">
        <v>42</v>
      </c>
      <c r="B84" s="7"/>
      <c r="C84" s="3">
        <f>(D83*($A$1)*31)/365</f>
        <v>155.16986301369866</v>
      </c>
      <c r="D84" s="16">
        <f t="shared" si="3"/>
        <v>70000</v>
      </c>
      <c r="E84" s="19" t="s">
        <v>42</v>
      </c>
      <c r="F84" s="7"/>
      <c r="G84" s="3">
        <f>(H83*($E$1)*31)/365</f>
        <v>0</v>
      </c>
      <c r="H84" s="16">
        <f t="shared" si="4"/>
        <v>0</v>
      </c>
    </row>
    <row r="85" spans="1:8" ht="12.75">
      <c r="A85" s="19" t="s">
        <v>76</v>
      </c>
      <c r="B85" s="7"/>
      <c r="C85" s="3">
        <f>(D84*($A$1)*30)/365</f>
        <v>150.16438356164386</v>
      </c>
      <c r="D85" s="16">
        <f t="shared" si="3"/>
        <v>70000</v>
      </c>
      <c r="E85" s="19" t="s">
        <v>76</v>
      </c>
      <c r="F85" s="7"/>
      <c r="G85" s="3">
        <f>(H84*($E$1)*30)/365</f>
        <v>0</v>
      </c>
      <c r="H85" s="16">
        <f t="shared" si="4"/>
        <v>0</v>
      </c>
    </row>
    <row r="86" spans="1:8" ht="12.75">
      <c r="A86" s="19" t="s">
        <v>43</v>
      </c>
      <c r="B86" s="7"/>
      <c r="C86" s="3">
        <f>(D85*($A$1)*31)/365</f>
        <v>155.16986301369866</v>
      </c>
      <c r="D86" s="16">
        <f t="shared" si="3"/>
        <v>70000</v>
      </c>
      <c r="E86" s="19" t="s">
        <v>43</v>
      </c>
      <c r="F86" s="7"/>
      <c r="G86" s="3">
        <f>(H85*($E$1)*31)/365</f>
        <v>0</v>
      </c>
      <c r="H86" s="16">
        <f t="shared" si="4"/>
        <v>0</v>
      </c>
    </row>
    <row r="87" spans="1:8" ht="12.75">
      <c r="A87" s="19" t="s">
        <v>104</v>
      </c>
      <c r="B87" s="7">
        <v>70000</v>
      </c>
      <c r="C87" s="3">
        <f>(D86*($A$1)*30)/365</f>
        <v>150.16438356164386</v>
      </c>
      <c r="D87" s="16">
        <f t="shared" si="3"/>
        <v>0</v>
      </c>
      <c r="E87" s="19" t="s">
        <v>104</v>
      </c>
      <c r="F87" s="7"/>
      <c r="G87" s="3">
        <f>(H86*($E$1)*30)/365</f>
        <v>0</v>
      </c>
      <c r="H87" s="16">
        <f t="shared" si="4"/>
        <v>0</v>
      </c>
    </row>
    <row r="88" spans="1:8" ht="12.75">
      <c r="A88" s="15" t="s">
        <v>44</v>
      </c>
      <c r="B88" s="7"/>
      <c r="C88" s="3">
        <f>(D87*($A$1)*31)/365</f>
        <v>0</v>
      </c>
      <c r="D88" s="16">
        <f t="shared" si="3"/>
        <v>0</v>
      </c>
      <c r="E88" s="15" t="s">
        <v>44</v>
      </c>
      <c r="F88" s="7"/>
      <c r="G88" s="3">
        <f>(H87*($E$1)*31)/365</f>
        <v>0</v>
      </c>
      <c r="H88" s="16">
        <f t="shared" si="4"/>
        <v>0</v>
      </c>
    </row>
    <row r="89" spans="1:8" ht="12.75">
      <c r="A89" s="19" t="s">
        <v>45</v>
      </c>
      <c r="B89" s="7"/>
      <c r="C89" s="3">
        <f>(D88*($A$1)*31)/365</f>
        <v>0</v>
      </c>
      <c r="D89" s="16">
        <f t="shared" si="3"/>
        <v>0</v>
      </c>
      <c r="E89" s="19" t="s">
        <v>45</v>
      </c>
      <c r="F89" s="7"/>
      <c r="G89" s="3">
        <f>(H88*($E$1)*31)/365</f>
        <v>0</v>
      </c>
      <c r="H89" s="16">
        <f t="shared" si="4"/>
        <v>0</v>
      </c>
    </row>
    <row r="90" spans="1:8" ht="12.75">
      <c r="A90" s="19" t="s">
        <v>46</v>
      </c>
      <c r="B90" s="7"/>
      <c r="C90" s="3">
        <f>(D89*($A$1)*28)/365</f>
        <v>0</v>
      </c>
      <c r="D90" s="16">
        <f t="shared" si="3"/>
        <v>0</v>
      </c>
      <c r="E90" s="19" t="s">
        <v>46</v>
      </c>
      <c r="F90" s="7"/>
      <c r="G90" s="3">
        <f>(H89*($E$1)*28)/365</f>
        <v>0</v>
      </c>
      <c r="H90" s="16">
        <f t="shared" si="4"/>
        <v>0</v>
      </c>
    </row>
    <row r="91" spans="1:8" ht="12.75">
      <c r="A91" s="19" t="s">
        <v>77</v>
      </c>
      <c r="B91" s="7"/>
      <c r="C91" s="3">
        <f>(D90*($A$1)*31)/365</f>
        <v>0</v>
      </c>
      <c r="D91" s="16">
        <f t="shared" si="3"/>
        <v>0</v>
      </c>
      <c r="E91" s="19" t="s">
        <v>77</v>
      </c>
      <c r="F91" s="7"/>
      <c r="G91" s="3">
        <f>(H90*($E$1)*31)/365</f>
        <v>0</v>
      </c>
      <c r="H91" s="16">
        <f t="shared" si="4"/>
        <v>0</v>
      </c>
    </row>
    <row r="92" spans="1:8" ht="12.75">
      <c r="A92" s="19" t="s">
        <v>47</v>
      </c>
      <c r="B92" s="7"/>
      <c r="C92" s="3">
        <f>(D91*($A$1)*30)/365</f>
        <v>0</v>
      </c>
      <c r="D92" s="16">
        <f t="shared" si="3"/>
        <v>0</v>
      </c>
      <c r="E92" s="19" t="s">
        <v>47</v>
      </c>
      <c r="F92" s="7"/>
      <c r="G92" s="3">
        <f>(H91*($E$1)*30)/365</f>
        <v>0</v>
      </c>
      <c r="H92" s="16">
        <f t="shared" si="4"/>
        <v>0</v>
      </c>
    </row>
    <row r="93" spans="1:8" ht="12.75">
      <c r="A93" s="19" t="s">
        <v>78</v>
      </c>
      <c r="B93" s="7"/>
      <c r="C93" s="3">
        <f>(D92*($A$1)*31)/365</f>
        <v>0</v>
      </c>
      <c r="D93" s="16">
        <f t="shared" si="3"/>
        <v>0</v>
      </c>
      <c r="E93" s="19" t="s">
        <v>78</v>
      </c>
      <c r="F93" s="7"/>
      <c r="G93" s="3">
        <f>(H92*($E$1)*31)/365</f>
        <v>0</v>
      </c>
      <c r="H93" s="16">
        <f t="shared" si="4"/>
        <v>0</v>
      </c>
    </row>
    <row r="94" spans="1:8" ht="12.75">
      <c r="A94" s="19" t="s">
        <v>48</v>
      </c>
      <c r="B94" s="7"/>
      <c r="C94" s="3">
        <f>(D93*($A$1)*30)/365</f>
        <v>0</v>
      </c>
      <c r="D94" s="16">
        <f t="shared" si="3"/>
        <v>0</v>
      </c>
      <c r="E94" s="19" t="s">
        <v>48</v>
      </c>
      <c r="F94" s="7"/>
      <c r="G94" s="3">
        <f>(H93*($E$1)*30)/365</f>
        <v>0</v>
      </c>
      <c r="H94" s="16">
        <f t="shared" si="4"/>
        <v>0</v>
      </c>
    </row>
    <row r="95" spans="1:8" ht="12.75">
      <c r="A95" s="19" t="s">
        <v>49</v>
      </c>
      <c r="B95" s="7"/>
      <c r="C95" s="3">
        <f>(D94*($A$1)*31)/365</f>
        <v>0</v>
      </c>
      <c r="D95" s="16">
        <f t="shared" si="3"/>
        <v>0</v>
      </c>
      <c r="E95" s="19" t="s">
        <v>49</v>
      </c>
      <c r="F95" s="7"/>
      <c r="G95" s="3">
        <f>(H94*($E$1)*31)/365</f>
        <v>0</v>
      </c>
      <c r="H95" s="16">
        <f t="shared" si="4"/>
        <v>0</v>
      </c>
    </row>
    <row r="96" spans="1:8" ht="12.75">
      <c r="A96" s="19" t="s">
        <v>50</v>
      </c>
      <c r="B96" s="7"/>
      <c r="C96" s="3">
        <f>(D95*($A$1)*31)/365</f>
        <v>0</v>
      </c>
      <c r="D96" s="16">
        <f t="shared" si="3"/>
        <v>0</v>
      </c>
      <c r="E96" s="19" t="s">
        <v>50</v>
      </c>
      <c r="F96" s="7"/>
      <c r="G96" s="3">
        <f>(H95*($E$1)*31)/365</f>
        <v>0</v>
      </c>
      <c r="H96" s="16">
        <f t="shared" si="4"/>
        <v>0</v>
      </c>
    </row>
    <row r="97" spans="1:8" ht="12.75">
      <c r="A97" s="19" t="s">
        <v>79</v>
      </c>
      <c r="B97" s="7"/>
      <c r="C97" s="3">
        <f>(D96*($A$1)*30)/365</f>
        <v>0</v>
      </c>
      <c r="D97" s="16">
        <f t="shared" si="3"/>
        <v>0</v>
      </c>
      <c r="E97" s="19" t="s">
        <v>79</v>
      </c>
      <c r="F97" s="7"/>
      <c r="G97" s="3">
        <f>(H96*($E$1)*30)/365</f>
        <v>0</v>
      </c>
      <c r="H97" s="16">
        <f t="shared" si="4"/>
        <v>0</v>
      </c>
    </row>
    <row r="98" spans="1:8" ht="12.75">
      <c r="A98" s="19" t="s">
        <v>51</v>
      </c>
      <c r="B98" s="7"/>
      <c r="C98" s="3">
        <f>(D97*($A$1)*31)/365</f>
        <v>0</v>
      </c>
      <c r="D98" s="16">
        <f t="shared" si="3"/>
        <v>0</v>
      </c>
      <c r="E98" s="19" t="s">
        <v>51</v>
      </c>
      <c r="F98" s="7"/>
      <c r="G98" s="3">
        <f>(H97*($E$1)*31)/365</f>
        <v>0</v>
      </c>
      <c r="H98" s="16">
        <f t="shared" si="4"/>
        <v>0</v>
      </c>
    </row>
    <row r="99" spans="1:8" ht="12.75">
      <c r="A99" s="19" t="s">
        <v>52</v>
      </c>
      <c r="B99" s="7"/>
      <c r="C99" s="3">
        <f>(D98*($A$1)*30)/365</f>
        <v>0</v>
      </c>
      <c r="D99" s="16">
        <f t="shared" si="3"/>
        <v>0</v>
      </c>
      <c r="E99" s="19" t="s">
        <v>52</v>
      </c>
      <c r="F99" s="7"/>
      <c r="G99" s="3">
        <f>(H98*($E$1)*30)/365</f>
        <v>0</v>
      </c>
      <c r="H99" s="16">
        <f t="shared" si="4"/>
        <v>0</v>
      </c>
    </row>
    <row r="100" spans="1:8" ht="12.75">
      <c r="A100" s="19" t="s">
        <v>53</v>
      </c>
      <c r="B100" s="7"/>
      <c r="C100" s="3">
        <f>(D99*($A$1)*31)/365</f>
        <v>0</v>
      </c>
      <c r="D100" s="16">
        <f t="shared" si="3"/>
        <v>0</v>
      </c>
      <c r="E100" s="19" t="s">
        <v>53</v>
      </c>
      <c r="F100" s="7"/>
      <c r="G100" s="3">
        <f>(H99*($E$1)*31)/365</f>
        <v>0</v>
      </c>
      <c r="H100" s="16">
        <f t="shared" si="4"/>
        <v>0</v>
      </c>
    </row>
    <row r="101" spans="1:8" ht="12.75">
      <c r="A101" s="15"/>
      <c r="B101" s="7"/>
      <c r="C101" s="2"/>
      <c r="D101" s="18"/>
      <c r="E101" s="15"/>
      <c r="F101" s="7"/>
      <c r="G101" s="2"/>
      <c r="H101" s="18"/>
    </row>
    <row r="102" spans="1:8" ht="12.75">
      <c r="A102" s="15"/>
      <c r="B102" s="7"/>
      <c r="C102" s="2"/>
      <c r="D102" s="18"/>
      <c r="E102" s="15"/>
      <c r="F102" s="7"/>
      <c r="G102" s="2"/>
      <c r="H102" s="18"/>
    </row>
    <row r="103" spans="1:8" ht="12.75">
      <c r="A103" s="15"/>
      <c r="B103" s="7"/>
      <c r="C103" s="2"/>
      <c r="D103" s="18"/>
      <c r="E103" s="15"/>
      <c r="F103" s="7"/>
      <c r="G103" s="2"/>
      <c r="H103" s="18"/>
    </row>
    <row r="104" spans="1:8" ht="12.75">
      <c r="A104" s="15"/>
      <c r="B104" s="7"/>
      <c r="C104" s="2"/>
      <c r="D104" s="18"/>
      <c r="E104" s="15"/>
      <c r="F104" s="7"/>
      <c r="G104" s="2"/>
      <c r="H104" s="18"/>
    </row>
    <row r="105" spans="1:8" ht="12.75">
      <c r="A105" s="15"/>
      <c r="B105" s="9">
        <f>SUM(B5:B100)</f>
        <v>500000</v>
      </c>
      <c r="C105" s="1">
        <f>SUM(C4:C104)</f>
        <v>73129.63474062429</v>
      </c>
      <c r="D105" s="16"/>
      <c r="E105" s="15"/>
      <c r="F105" s="9">
        <f>SUM(F5:F100)</f>
        <v>400000</v>
      </c>
      <c r="G105" s="1">
        <f>SUM(G4:G104)</f>
        <v>41211.35588367393</v>
      </c>
      <c r="H105" s="16"/>
    </row>
    <row r="106" spans="1:8" ht="12.75">
      <c r="A106" s="15"/>
      <c r="B106" s="10" t="s">
        <v>54</v>
      </c>
      <c r="C106" s="1">
        <f>D4*D106</f>
        <v>0</v>
      </c>
      <c r="D106" s="20">
        <v>0</v>
      </c>
      <c r="E106" s="15"/>
      <c r="F106" s="10" t="s">
        <v>54</v>
      </c>
      <c r="G106" s="1">
        <f>H4*H106</f>
        <v>0</v>
      </c>
      <c r="H106" s="20">
        <v>0</v>
      </c>
    </row>
    <row r="107" spans="1:8" ht="12.75">
      <c r="A107" s="15"/>
      <c r="B107" s="10" t="s">
        <v>25</v>
      </c>
      <c r="C107" s="1">
        <v>0</v>
      </c>
      <c r="D107" s="16"/>
      <c r="E107" s="15"/>
      <c r="F107" s="10" t="s">
        <v>25</v>
      </c>
      <c r="G107" s="1">
        <v>0</v>
      </c>
      <c r="H107" s="16"/>
    </row>
    <row r="108" spans="1:8" ht="12.75">
      <c r="A108" s="15"/>
      <c r="B108" s="7"/>
      <c r="C108" s="4">
        <f>C105+C106+C107</f>
        <v>73129.63474062429</v>
      </c>
      <c r="D108" s="16"/>
      <c r="E108" s="15"/>
      <c r="F108" s="7"/>
      <c r="G108" s="4">
        <f>G105+G106+G107</f>
        <v>41211.35588367393</v>
      </c>
      <c r="H108" s="16"/>
    </row>
    <row r="109" spans="1:8" ht="48" customHeight="1">
      <c r="A109" s="15"/>
      <c r="B109" s="7"/>
      <c r="C109" s="1"/>
      <c r="D109" s="16"/>
      <c r="E109" s="15"/>
      <c r="F109" s="7"/>
      <c r="G109" s="1"/>
      <c r="H109" s="16"/>
    </row>
    <row r="110" spans="1:8" ht="12.75">
      <c r="A110" s="21"/>
      <c r="B110" s="22"/>
      <c r="C110" s="23"/>
      <c r="D110" s="24"/>
      <c r="E110" s="21"/>
      <c r="F110" s="22"/>
      <c r="G110" s="23"/>
      <c r="H110" s="24"/>
    </row>
    <row r="112" spans="1:3" ht="12.75">
      <c r="A112" s="5"/>
      <c r="B112" s="6"/>
      <c r="C112" s="6"/>
    </row>
    <row r="113" ht="12.75">
      <c r="C113" t="s">
        <v>55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Cartman</dc:creator>
  <cp:keywords/>
  <dc:description/>
  <cp:lastModifiedBy>Kamila</cp:lastModifiedBy>
  <cp:lastPrinted>2014-05-09T09:40:45Z</cp:lastPrinted>
  <dcterms:created xsi:type="dcterms:W3CDTF">2009-01-16T07:39:04Z</dcterms:created>
  <dcterms:modified xsi:type="dcterms:W3CDTF">2014-07-03T08:32:17Z</dcterms:modified>
  <cp:category/>
  <cp:version/>
  <cp:contentType/>
  <cp:contentStatus/>
</cp:coreProperties>
</file>