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7"/>
  </bookViews>
  <sheets>
    <sheet name="dochody" sheetId="1" r:id="rId1"/>
    <sheet name="wydatki" sheetId="2" r:id="rId2"/>
    <sheet name="WPI" sheetId="3" r:id="rId3"/>
    <sheet name="inwestycje" sheetId="4" r:id="rId4"/>
    <sheet name="przychody" sheetId="5" r:id="rId5"/>
    <sheet name="dochody własne" sheetId="6" r:id="rId6"/>
    <sheet name="fundusz" sheetId="7" r:id="rId7"/>
    <sheet name="dotacje" sheetId="8" r:id="rId8"/>
    <sheet name="doch.admi.rządowa" sheetId="9" r:id="rId9"/>
  </sheets>
  <definedNames>
    <definedName name="_xlnm.Print_Titles" localSheetId="8">'doch.admi.rządowa'!$10:$10</definedName>
    <definedName name="_xlnm.Print_Titles" localSheetId="0">'dochody'!$10:$10</definedName>
    <definedName name="_xlnm.Print_Titles" localSheetId="3">'inwestycje'!$9:$11</definedName>
    <definedName name="_xlnm.Print_Titles" localSheetId="2">'WPI'!$9:$11</definedName>
    <definedName name="_xlnm.Print_Titles" localSheetId="1">'wydatki'!$7:$7</definedName>
  </definedNames>
  <calcPr fullCalcOnLoad="1"/>
</workbook>
</file>

<file path=xl/sharedStrings.xml><?xml version="1.0" encoding="utf-8"?>
<sst xmlns="http://schemas.openxmlformats.org/spreadsheetml/2006/main" count="461" uniqueCount="280">
  <si>
    <t>Dział</t>
  </si>
  <si>
    <t>Rozdz.</t>
  </si>
  <si>
    <t>Paragr.</t>
  </si>
  <si>
    <t>Nazwa</t>
  </si>
  <si>
    <t>750</t>
  </si>
  <si>
    <t>Administracja publiczna</t>
  </si>
  <si>
    <t>75011</t>
  </si>
  <si>
    <t>Urzędy wojewódzkie</t>
  </si>
  <si>
    <t>2010</t>
  </si>
  <si>
    <t>751</t>
  </si>
  <si>
    <t>75101</t>
  </si>
  <si>
    <t>754</t>
  </si>
  <si>
    <t>Bezpieczeństwo publiczne i ochrona przeciwpożarowa</t>
  </si>
  <si>
    <t>852</t>
  </si>
  <si>
    <t>Pomoc społeczna</t>
  </si>
  <si>
    <t>85213</t>
  </si>
  <si>
    <t>85214</t>
  </si>
  <si>
    <t>RAZEM</t>
  </si>
  <si>
    <t>4300</t>
  </si>
  <si>
    <t>Zakup usług pozostałych</t>
  </si>
  <si>
    <t>4210</t>
  </si>
  <si>
    <t>Zakup materiałów i wyposażenia</t>
  </si>
  <si>
    <t>4010</t>
  </si>
  <si>
    <t>Wynagrodzenia osobowe pracowników</t>
  </si>
  <si>
    <t>4110</t>
  </si>
  <si>
    <t>Składki na ubezp.społeczne</t>
  </si>
  <si>
    <t>4120</t>
  </si>
  <si>
    <t>4040</t>
  </si>
  <si>
    <t>Dodatkowe wynagrodzenie roczne</t>
  </si>
  <si>
    <t>4440</t>
  </si>
  <si>
    <t>Odpisy na ZFŚS</t>
  </si>
  <si>
    <t>Urzędy naczelnych organów władzy państwowej, kontroli i ochrony prawa</t>
  </si>
  <si>
    <t>4130</t>
  </si>
  <si>
    <t>3110</t>
  </si>
  <si>
    <t>Świadczenia społeczne</t>
  </si>
  <si>
    <t xml:space="preserve">Urzędy naczelnych organów władzy państwowej, kontroli i ochrony prawa </t>
  </si>
  <si>
    <t>Urzędy naczelnych organów władzy państwowej, kontroli i ochrony prawa oraz sądownictwa</t>
  </si>
  <si>
    <t>85212</t>
  </si>
  <si>
    <t>Składki na ubezpieczenia społeczne</t>
  </si>
  <si>
    <t>4170</t>
  </si>
  <si>
    <t>4410</t>
  </si>
  <si>
    <t>Podróże służbowe krajowe</t>
  </si>
  <si>
    <t>Rady Miejskiej w Czempiniu</t>
  </si>
  <si>
    <t>Razem</t>
  </si>
  <si>
    <t>Pozostała działalność</t>
  </si>
  <si>
    <t>0920</t>
  </si>
  <si>
    <t>Pozostałe odsetki</t>
  </si>
  <si>
    <t xml:space="preserve">Dotacje celowe otrzymane z budżetu państwa na realizację zadań bieżących z zakr.admin.rządowej oraz innych zad.zlec.gminie (związkom gmin) ustawami </t>
  </si>
  <si>
    <t>756</t>
  </si>
  <si>
    <t>Dochody od osób prawnych, od osób fizycznych i od innych jednostek nieposiadających osobowości prawnej oraz wydatki zw. z ich poborem</t>
  </si>
  <si>
    <t>75621</t>
  </si>
  <si>
    <t>Udziały gmin w podatkach stanowiących dochód budżetu państwa</t>
  </si>
  <si>
    <t>0010</t>
  </si>
  <si>
    <t>Podatek dochodowy od osób fizycznych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</si>
  <si>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</si>
  <si>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</si>
  <si>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</si>
  <si>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</si>
  <si>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</si>
  <si>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</si>
  <si>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75801</t>
  </si>
  <si>
    <t>Część oświatowa subwencji ogólnej dla jedn.samorządu terytorialnego</t>
  </si>
  <si>
    <t>2920</t>
  </si>
  <si>
    <t>Subwencje ogólne z budżetu państwa</t>
  </si>
  <si>
    <t>801</t>
  </si>
  <si>
    <t>Oświata i wychowanie</t>
  </si>
  <si>
    <t>2030</t>
  </si>
  <si>
    <t xml:space="preserve">Dotacje celowe otrzymane z budżetu państwa na realizację własnych zadań bieżących gmin </t>
  </si>
  <si>
    <t>Paragr</t>
  </si>
  <si>
    <t>3020</t>
  </si>
  <si>
    <t>Wydatki osobowe niezaliczone do wynagrodzeń</t>
  </si>
  <si>
    <t>4280</t>
  </si>
  <si>
    <t>75022</t>
  </si>
  <si>
    <t>Rady gmin</t>
  </si>
  <si>
    <t>75095</t>
  </si>
  <si>
    <t>75412</t>
  </si>
  <si>
    <t>Ochotnicze straże pożarne</t>
  </si>
  <si>
    <t>75818</t>
  </si>
  <si>
    <t>Rezerwy ogólne i celowe</t>
  </si>
  <si>
    <t>4810</t>
  </si>
  <si>
    <t>Rezerwy</t>
  </si>
  <si>
    <t xml:space="preserve"> </t>
  </si>
  <si>
    <t>80146</t>
  </si>
  <si>
    <t>851</t>
  </si>
  <si>
    <t>Ochrona zdrowia</t>
  </si>
  <si>
    <t>85154</t>
  </si>
  <si>
    <t>Przeciwdziałanie alkoholizmowi</t>
  </si>
  <si>
    <t>Składki na ubezp. zdrowotne</t>
  </si>
  <si>
    <t>Dokształcanie i doskonalenie nauczycieli</t>
  </si>
  <si>
    <t>921</t>
  </si>
  <si>
    <t>Kultura i ochrona dziedzictwa narodowego</t>
  </si>
  <si>
    <t>92195</t>
  </si>
  <si>
    <t>Zasiłki i pomoc w naturze oraz składki na ubezpieczenia emerytalne i rentowe</t>
  </si>
  <si>
    <t>4370</t>
  </si>
  <si>
    <t>Opłaty z tyt. zakupu usług telekomunikacyjnych telefonii stacjonarnej</t>
  </si>
  <si>
    <t>4700</t>
  </si>
  <si>
    <t>4740</t>
  </si>
  <si>
    <t xml:space="preserve">Szkolenia pracowników niebędących członkami korpusu służby cywilnej </t>
  </si>
  <si>
    <t>4750</t>
  </si>
  <si>
    <t xml:space="preserve">Zakup materiałów papierniczych do sprzętu drukarskiego i urządzeń kserograficznych </t>
  </si>
  <si>
    <t>Zakup akcesoriów komputerowych , w tym programów i licencji</t>
  </si>
  <si>
    <t>Zasiłki i pomoc w naturze oraz skł. na ubezp. emerytalne i rentowe</t>
  </si>
  <si>
    <t>po zm.</t>
  </si>
  <si>
    <t>Załącznik nr 2</t>
  </si>
  <si>
    <t xml:space="preserve">Załącznik nr 1 </t>
  </si>
  <si>
    <t>6010</t>
  </si>
  <si>
    <t>Wydatki na zakup i objęcie akcji, wniesienie wkładów do spółek prawa handlowego oraz uzupełnienie funduszy statutowych banków państwowych i innych instytucji finansowych</t>
  </si>
  <si>
    <t>4390</t>
  </si>
  <si>
    <t>Zakup usług obejmujących wykonanie ekspertyz, analiz i opinii</t>
  </si>
  <si>
    <t>0870</t>
  </si>
  <si>
    <t>Wpływy ze sprzedaży składników majątkowych</t>
  </si>
  <si>
    <t>PLAN WYDATKÓW BUDŻETU NA 2009 r.</t>
  </si>
  <si>
    <t xml:space="preserve">PLAN DOCHODÓW BUDŻETU NA 2009 r. </t>
  </si>
  <si>
    <t xml:space="preserve">       </t>
  </si>
  <si>
    <t>I.Stan środków na początek roku</t>
  </si>
  <si>
    <t>II.Przychody</t>
  </si>
  <si>
    <t>Rozdział 90011</t>
  </si>
  <si>
    <t>par.0690</t>
  </si>
  <si>
    <t>III.Razem</t>
  </si>
  <si>
    <t>III.Wydatki</t>
  </si>
  <si>
    <t>par. 4210</t>
  </si>
  <si>
    <t>par. 4300</t>
  </si>
  <si>
    <t>par. 4430</t>
  </si>
  <si>
    <t>IV.Stan środków na koniec roku</t>
  </si>
  <si>
    <t>Załącznik nr 6</t>
  </si>
  <si>
    <t xml:space="preserve">                                                                              Rady Miejskiej w Czempiniu</t>
  </si>
  <si>
    <t>DOCHODY</t>
  </si>
  <si>
    <t xml:space="preserve">Dotacje celowe otrzymane z budżetu państwa na realizację zadań bieżących z zakr.admin.rządowej oraz innych zad. zlec. gminie ustawami </t>
  </si>
  <si>
    <t>WYDATKI</t>
  </si>
  <si>
    <t>Składki na fundusz pracy</t>
  </si>
  <si>
    <t xml:space="preserve">Wynagrodzenia bezosobowe </t>
  </si>
  <si>
    <t>Zakup usłaug zdrowotnych</t>
  </si>
  <si>
    <t>Składki na ubezpieczenia zdrowotne</t>
  </si>
  <si>
    <t>Stan środków</t>
  </si>
  <si>
    <t>na początek</t>
  </si>
  <si>
    <t>Przychody</t>
  </si>
  <si>
    <t>Wydatki</t>
  </si>
  <si>
    <t>na koniec</t>
  </si>
  <si>
    <t>roku</t>
  </si>
  <si>
    <t>S.P.Czempiń</t>
  </si>
  <si>
    <t>S.P. Głuchowo</t>
  </si>
  <si>
    <t>S.P.Gołębin St.</t>
  </si>
  <si>
    <t>S.P.Borowo</t>
  </si>
  <si>
    <t>1.Produkcja i usługi</t>
  </si>
  <si>
    <t xml:space="preserve">   Rozdział 80101</t>
  </si>
  <si>
    <t>2.Pozostała działalność</t>
  </si>
  <si>
    <t xml:space="preserve">   Rozdział 80110</t>
  </si>
  <si>
    <t>3.Stołówki szkolne</t>
  </si>
  <si>
    <t>Rozdział 85401</t>
  </si>
  <si>
    <t>4.Kolonie i obozy</t>
  </si>
  <si>
    <t>Rozdział 85412</t>
  </si>
  <si>
    <t>5.Biwaki profilaktyczne</t>
  </si>
  <si>
    <t>Rozdział 85154</t>
  </si>
  <si>
    <t xml:space="preserve">    RAZEM</t>
  </si>
  <si>
    <t>PLAN PRZYCHODÓW I WYDATKÓW DOCHODÓW WŁASNYCH JEDNOSTEK BUDŻETOWYCH NA 2009 ROK</t>
  </si>
  <si>
    <t>PLAN DOCHODÓW I WYDATKÓW ZWIĄZANYCH Z REALIZACJĄ ZADAŃ Z ZAKRESU ADMINISTRACJI RZĄDOWEJ I INNYCH ZADAŃ ZLECONYCH GMINIE USTAWAMI  NA ROK 2009</t>
  </si>
  <si>
    <t>PLAN PRZYCHODÓW I WYDATKÓW GMINNEGO FUNDUSZU OCHRONY ŚRODOWISKA I GOSPODARKI WODNEJ NA 2009 r.</t>
  </si>
  <si>
    <t>Załącznik nr 3</t>
  </si>
  <si>
    <t>WYDATKI NA WIELOLETNIE PROGRAMY INWESTYCYJNE W POSZCZEGÓLNYCH LATACH REALIZACJI ZADAŃ</t>
  </si>
  <si>
    <t>Lp.</t>
  </si>
  <si>
    <t>Nazwa programu ,</t>
  </si>
  <si>
    <t xml:space="preserve">Jednostka </t>
  </si>
  <si>
    <t xml:space="preserve">Okres </t>
  </si>
  <si>
    <t xml:space="preserve">Łączne </t>
  </si>
  <si>
    <t>Wydatki  w latach</t>
  </si>
  <si>
    <t>jego cel i zadania</t>
  </si>
  <si>
    <t xml:space="preserve">realizująca </t>
  </si>
  <si>
    <t xml:space="preserve">realizacji </t>
  </si>
  <si>
    <t xml:space="preserve">nakłady </t>
  </si>
  <si>
    <t>program</t>
  </si>
  <si>
    <t>programu</t>
  </si>
  <si>
    <t>finansowe</t>
  </si>
  <si>
    <t>1.</t>
  </si>
  <si>
    <t>Uporządkowanie gospodarki wodno-ściekowej w gminie, w tym:</t>
  </si>
  <si>
    <t>Urząd Gminy Czempiń</t>
  </si>
  <si>
    <t>2006-2015</t>
  </si>
  <si>
    <t>- Budowa sieci kanalizaji sanitarnej w Borowie</t>
  </si>
  <si>
    <t>2.</t>
  </si>
  <si>
    <t>2007-2012</t>
  </si>
  <si>
    <t>3.</t>
  </si>
  <si>
    <t>2007-2010</t>
  </si>
  <si>
    <t>4.</t>
  </si>
  <si>
    <t>Modernizacja i rozbudowa systemu dróg gminnych - poprawa infrastruktury dróg gminnych, w tym:</t>
  </si>
  <si>
    <t>5.</t>
  </si>
  <si>
    <t>Budowa stref sportowo-rekreacyjnych na terenie gminy- stworzenie możliwości rekreacyjnych dla dzieci i młodzieży oraz ogólna poprawa zdrowia, w tym:</t>
  </si>
  <si>
    <t>6.</t>
  </si>
  <si>
    <t>Termomodernizacja budynków użyteczności publicznej, w tym:</t>
  </si>
  <si>
    <t>2007-2015</t>
  </si>
  <si>
    <t>7.</t>
  </si>
  <si>
    <t>Rewitalizacja miasta Czempinia</t>
  </si>
  <si>
    <t>8.</t>
  </si>
  <si>
    <t>9.</t>
  </si>
  <si>
    <t>10.</t>
  </si>
  <si>
    <t>Wykonanie parkingu przy urzędzie gminy</t>
  </si>
  <si>
    <t>2008-2009</t>
  </si>
  <si>
    <t>11.</t>
  </si>
  <si>
    <t>Realizacja różnych form budownictwa mieszkaniowego</t>
  </si>
  <si>
    <t>Rozwój instytucji kultury</t>
  </si>
  <si>
    <t>Przygotowanie terenów inwestycyjnych</t>
  </si>
  <si>
    <t>Załącznik nr 4</t>
  </si>
  <si>
    <t>Data rozpocz.  inwestycji</t>
  </si>
  <si>
    <t>Przewid.termin zakończenia inwestycji</t>
  </si>
  <si>
    <t>Źródła finansowania inwestycji w tym:</t>
  </si>
  <si>
    <t>z budżetu</t>
  </si>
  <si>
    <t>inne</t>
  </si>
  <si>
    <t>Opracowanie dokumentacji i budowa gimnazjum w Borowie - etap A i B</t>
  </si>
  <si>
    <t xml:space="preserve">Opracowanie dokumentacji i budowa sali sportowej przy Gimnazjum w Borowie </t>
  </si>
  <si>
    <t>w tym:</t>
  </si>
  <si>
    <t>kredyt długoterm.</t>
  </si>
  <si>
    <t>Przebudowa ulic Gruszkowej i Żeromskiego, w tym sieć deszczowa, utwardzenie jezdni i budowa chodników</t>
  </si>
  <si>
    <t>Budowa ogólnodostępnego boiska sportowego z nawierzchnią poliuretanową przy SP w Głuchowie</t>
  </si>
  <si>
    <t xml:space="preserve">Wykup działek pod drogi </t>
  </si>
  <si>
    <t>Komputeryzacja jednostek budżetowych gminy</t>
  </si>
  <si>
    <t xml:space="preserve">Wykonanie parkingu przy urzędzie gminy </t>
  </si>
  <si>
    <t>Wydatki na zakup udziałów Gminy Czempiń w Samorządowym Funduszu Poręczeń Kredytowych Sp. z o.o.</t>
  </si>
  <si>
    <t>WYKAZ GMINNYCH WYDATKÓW INWESTYCYJNYCH NA 2009 r.</t>
  </si>
  <si>
    <t>Przebudowa ul.Konopnickej</t>
  </si>
  <si>
    <t>Termomodernizacja budynku socjalnego na stadionie w Głuchowie</t>
  </si>
  <si>
    <t xml:space="preserve">Elektroniczna syrena alarmowa </t>
  </si>
  <si>
    <t>Budowa sieci wodociągowej i kanalizacyjnej - Borówko Nowe</t>
  </si>
  <si>
    <t xml:space="preserve">Budowa sieci wodociągowej i kanalizacyjnej - obręb Piotrkowice, Piechanin </t>
  </si>
  <si>
    <t>Załącznik nr 7</t>
  </si>
  <si>
    <t>Dotacja celowa dla powiatu na inwestycje na drogach powiatowych na terenie Gminy Czempiń</t>
  </si>
  <si>
    <t>Załącznik nr 5</t>
  </si>
  <si>
    <t xml:space="preserve">               </t>
  </si>
  <si>
    <t>PRZYCHODY:</t>
  </si>
  <si>
    <t>par.952</t>
  </si>
  <si>
    <t>Przychody z zaciągniętych pożyczek i kredytów na rynku krajowym</t>
  </si>
  <si>
    <t>- kredyt długoterminowy na realizację zadania inwestycyjnego pn. "Opracowanie dokumentacji i budowa sali sportowej przy Gimnazjum w Borowie"</t>
  </si>
  <si>
    <t>- kredyt długoterminowy na realizację zadania inwestycyjnego pn. "Przebudowa ulic Gruszkowej i Żeromskiego , w tym sieć deszczowa, utwardzenie jezdni i budowa chodników"</t>
  </si>
  <si>
    <t>ROZCHODY:</t>
  </si>
  <si>
    <t>par.992</t>
  </si>
  <si>
    <t>Spłaty otrzymanych krajowych pożyczek i kredytów</t>
  </si>
  <si>
    <t>PLANOWANE PRZYCHODY I ROZCHODY BUDŻETU NA 2009 r.</t>
  </si>
  <si>
    <t>- kredyt długoterminowy na realizację zadania inwestycyjnego pn. "Wykonanie parkingu przy urzedzie gminy"</t>
  </si>
  <si>
    <t>- kredyt długoterminowy na realizację zadania inwestycyjnego pn. "Dotacja celowa dla powiatu na inwestycje na drogach powiatowych na terenie Gminy Czempiń"</t>
  </si>
  <si>
    <t>par. 4390</t>
  </si>
  <si>
    <t>Opracowanie dokumentacji i budowa gimnazjum w Borowie etap A i B  - uzyskanie pomieszczeń dydaktycznych oraz zaplecza administracyjnego oraz techniczno-socjalnego do prawidłowego funkcjonowania oddziałów gimnazjalnych, a tym samym polepszenie ogólnych war</t>
  </si>
  <si>
    <t>Opracowanie dokumentacji i budowa sali sportowej przy Gimnazjum w Borowie  - stworzenie bazy rekreacyjno-sportowej dla dzieci i młodzieży oraz ogólna poprawa zdrowia</t>
  </si>
  <si>
    <t>- Przebudowa ulic Gruszkowej i Żeromskiego, w tym sieć deszczowa, utwardzenie jezdni i budowa chodników</t>
  </si>
  <si>
    <t>- Budowa ogólnodostępnego boiska sportowego z nawierzchnią poliuretynową przy SP w Głuchowie</t>
  </si>
  <si>
    <t xml:space="preserve"> - Budowa sieci wodociągowej i kanalizacyjnej - Borówko Nowe</t>
  </si>
  <si>
    <t xml:space="preserve"> - Budowa sieci wodociągowej i kanalizacyjnej - obręb Piotrkowice i Piechanin</t>
  </si>
  <si>
    <t>Ułożenie warstwy ścieralnej w Donatowie - droga przez wieś</t>
  </si>
  <si>
    <t>- Przebudowa ulicy Konopnickiej</t>
  </si>
  <si>
    <t>- Termomodernizacja budynku socjalnego na stadionie w Głuchowie</t>
  </si>
  <si>
    <t>Budowa chodnika we wsi Borowo</t>
  </si>
  <si>
    <t>Wysokość wydatków w 2009r.</t>
  </si>
  <si>
    <t xml:space="preserve">Budowa sieci kanalizacyjnej - Borówko Stare </t>
  </si>
  <si>
    <t xml:space="preserve">Budowa sieci kanalizacji sanitarnej - Czempiń-Piotrkowice-Jasień </t>
  </si>
  <si>
    <t>- kredyt długoterminowy na realizację zadania inwestycyjnego pn. "Przebudowa ul.Konopnickiej"</t>
  </si>
  <si>
    <t xml:space="preserve"> - Budowa sieci kanalizacji sanitarnej w Głuchowie</t>
  </si>
  <si>
    <t xml:space="preserve">Budowa sieci kanalizacji sanitarnej w Głuchowie </t>
  </si>
  <si>
    <t xml:space="preserve"> - Budowa sieci kanalizacji sanitarnej Czempiń-Piotrkowice-Jasień</t>
  </si>
  <si>
    <t>z dnia 27 lutego 2009r.</t>
  </si>
  <si>
    <t>75814</t>
  </si>
  <si>
    <t>Różne rozliczenia finansowe</t>
  </si>
  <si>
    <t>Plan przed zmianą</t>
  </si>
  <si>
    <t>Zmniejszenia</t>
  </si>
  <si>
    <t>Zwiększenia</t>
  </si>
  <si>
    <t>Plan po zmianie</t>
  </si>
  <si>
    <t>Świadczenia rodzinne, świadczenie z funduszu alimentacyjnego oraz składki na ubezp. emerytalne i rentowe z ubezp. społecznego</t>
  </si>
  <si>
    <t>Składki na ubezpieczenie zdrowotne opłacane za osoby pobierające  niektóre świadczenia z pomocy społecznej, niektóre świadczenia rodzinne oraz za osoby uczestniczące w zajęciach w centrum integracji społecznej</t>
  </si>
  <si>
    <t>Świadczenia rodzinne, świadczenie z funduszu alimentacyjnego  oraz składki na ubezp. emerytalne i rentowe z ubezp. społecznego</t>
  </si>
  <si>
    <t xml:space="preserve">Składki na ubezp. zdrowotne opłacane za osoby pobierające niektóre świad. z pomocy społ., niektóre świadczenia rodzinne oraz za osoby uczestniczące w zajeciach w centrum integracji społecznej </t>
  </si>
  <si>
    <t xml:space="preserve">                                                                              z dnia 27 lutego 2009r.</t>
  </si>
  <si>
    <t>Plan przed zm.</t>
  </si>
  <si>
    <t>Plan po zm.</t>
  </si>
  <si>
    <t>0690</t>
  </si>
  <si>
    <t>Wpływy z różnych opłat</t>
  </si>
  <si>
    <t>Plan</t>
  </si>
  <si>
    <t>PLAN DOCHODÓW ZWIĄZANYCH Z REALIZACJĄ ZADAŃ Z ZAKRESU ADMINISTRACJI RZĄDOWEJ NA 2009r.</t>
  </si>
  <si>
    <t>pomoc fin. z powiatu</t>
  </si>
  <si>
    <t xml:space="preserve">                                                                              Załącznik nr 8</t>
  </si>
  <si>
    <t>Załącznik nr 9</t>
  </si>
  <si>
    <t>Składki na Fundusz Pracy</t>
  </si>
  <si>
    <t>par. 2960</t>
  </si>
  <si>
    <t>854</t>
  </si>
  <si>
    <t>85415</t>
  </si>
  <si>
    <t>do uchwały nr XXXII/190/09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</si>
</sst>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5">
    <font>
      <sz val="10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9"/>
      <name val="Arial CE"/>
      <family val="0"/>
    </font>
    <font>
      <b/>
      <i/>
      <sz val="7"/>
      <name val="Arial"/>
      <family val="2"/>
    </font>
    <font>
      <b/>
      <i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justify" wrapText="1"/>
    </xf>
    <xf numFmtId="3" fontId="5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justify" wrapText="1"/>
    </xf>
    <xf numFmtId="3" fontId="4" fillId="0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justify" wrapText="1"/>
    </xf>
    <xf numFmtId="49" fontId="5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justify" wrapText="1"/>
    </xf>
    <xf numFmtId="49" fontId="4" fillId="0" borderId="13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49" fontId="5" fillId="0" borderId="17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justify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/>
    </xf>
    <xf numFmtId="49" fontId="4" fillId="0" borderId="0" xfId="0" applyNumberFormat="1" applyFont="1" applyFill="1" applyAlignment="1">
      <alignment horizontal="justify"/>
    </xf>
    <xf numFmtId="3" fontId="4" fillId="0" borderId="13" xfId="0" applyNumberFormat="1" applyFont="1" applyFill="1" applyBorder="1" applyAlignment="1">
      <alignment horizontal="justify"/>
    </xf>
    <xf numFmtId="3" fontId="4" fillId="0" borderId="0" xfId="0" applyNumberFormat="1" applyFont="1" applyFill="1" applyAlignment="1">
      <alignment horizontal="justify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/>
    </xf>
    <xf numFmtId="3" fontId="5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 quotePrefix="1">
      <alignment horizontal="left" vertical="top" wrapText="1"/>
    </xf>
    <xf numFmtId="0" fontId="6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 quotePrefix="1">
      <alignment horizontal="left" vertical="top" wrapText="1"/>
    </xf>
    <xf numFmtId="0" fontId="6" fillId="0" borderId="11" xfId="0" applyFont="1" applyFill="1" applyBorder="1" applyAlignment="1" quotePrefix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 vertical="top" wrapText="1"/>
    </xf>
    <xf numFmtId="3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 quotePrefix="1">
      <alignment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left" vertical="top"/>
    </xf>
    <xf numFmtId="49" fontId="6" fillId="0" borderId="22" xfId="0" applyNumberFormat="1" applyFont="1" applyFill="1" applyBorder="1" applyAlignment="1">
      <alignment horizontal="left" vertical="top"/>
    </xf>
    <xf numFmtId="3" fontId="4" fillId="0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quotePrefix="1">
      <alignment vertical="top" wrapText="1"/>
    </xf>
    <xf numFmtId="0" fontId="6" fillId="0" borderId="10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49" fontId="5" fillId="34" borderId="12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wrapText="1"/>
    </xf>
    <xf numFmtId="49" fontId="5" fillId="34" borderId="13" xfId="0" applyNumberFormat="1" applyFont="1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49" fontId="5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3" fontId="5" fillId="35" borderId="10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wrapText="1"/>
    </xf>
    <xf numFmtId="49" fontId="5" fillId="35" borderId="13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3" fontId="5" fillId="35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9" fontId="5" fillId="35" borderId="1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49" fontId="4" fillId="36" borderId="12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 wrapText="1"/>
    </xf>
    <xf numFmtId="3" fontId="4" fillId="36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 quotePrefix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left" vertical="top"/>
    </xf>
    <xf numFmtId="3" fontId="4" fillId="0" borderId="13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3">
      <pane ySplit="9" topLeftCell="A15" activePane="bottomLeft" state="frozen"/>
      <selection pane="topLeft" activeCell="A3" sqref="A3"/>
      <selection pane="bottomLeft" activeCell="E4" sqref="E4"/>
    </sheetView>
  </sheetViews>
  <sheetFormatPr defaultColWidth="9.00390625" defaultRowHeight="12.75"/>
  <cols>
    <col min="1" max="1" width="4.625" style="7" customWidth="1"/>
    <col min="2" max="2" width="5.625" style="7" customWidth="1"/>
    <col min="3" max="3" width="5.375" style="7" customWidth="1"/>
    <col min="4" max="4" width="41.625" style="48" customWidth="1"/>
    <col min="5" max="5" width="8.75390625" style="3" customWidth="1"/>
    <col min="6" max="8" width="8.75390625" style="6" customWidth="1"/>
    <col min="9" max="16384" width="9.125" style="6" customWidth="1"/>
  </cols>
  <sheetData>
    <row r="2" ht="11.25">
      <c r="D2" s="47"/>
    </row>
    <row r="3" ht="11.25">
      <c r="E3" s="3" t="s">
        <v>104</v>
      </c>
    </row>
    <row r="4" spans="4:5" ht="11.25">
      <c r="D4" s="47"/>
      <c r="E4" s="3" t="s">
        <v>279</v>
      </c>
    </row>
    <row r="5" spans="1:5" ht="11.25">
      <c r="A5" s="49"/>
      <c r="C5" s="49"/>
      <c r="D5" s="50"/>
      <c r="E5" s="3" t="s">
        <v>42</v>
      </c>
    </row>
    <row r="6" spans="1:5" ht="13.5" customHeight="1">
      <c r="A6" s="49"/>
      <c r="B6" s="51"/>
      <c r="C6" s="49"/>
      <c r="D6" s="50"/>
      <c r="E6" s="3" t="s">
        <v>254</v>
      </c>
    </row>
    <row r="7" spans="1:4" ht="23.25" customHeight="1">
      <c r="A7" s="49"/>
      <c r="B7" s="51"/>
      <c r="C7" s="49"/>
      <c r="D7" s="50"/>
    </row>
    <row r="8" spans="1:4" ht="12.75" customHeight="1">
      <c r="A8" s="49"/>
      <c r="B8" s="51" t="s">
        <v>112</v>
      </c>
      <c r="C8" s="49"/>
      <c r="D8" s="50"/>
    </row>
    <row r="9" spans="1:4" ht="5.25" customHeight="1">
      <c r="A9" s="49"/>
      <c r="B9" s="51"/>
      <c r="C9" s="49"/>
      <c r="D9" s="50"/>
    </row>
    <row r="10" spans="1:8" ht="21" customHeight="1">
      <c r="A10" s="242" t="s">
        <v>0</v>
      </c>
      <c r="B10" s="242" t="s">
        <v>1</v>
      </c>
      <c r="C10" s="242" t="s">
        <v>2</v>
      </c>
      <c r="D10" s="52" t="s">
        <v>3</v>
      </c>
      <c r="E10" s="243" t="s">
        <v>257</v>
      </c>
      <c r="F10" s="208" t="s">
        <v>258</v>
      </c>
      <c r="G10" s="208" t="s">
        <v>259</v>
      </c>
      <c r="H10" s="243" t="s">
        <v>260</v>
      </c>
    </row>
    <row r="11" spans="1:8" ht="12" customHeight="1">
      <c r="A11" s="1"/>
      <c r="B11" s="1"/>
      <c r="C11" s="1"/>
      <c r="D11" s="52"/>
      <c r="E11" s="53"/>
      <c r="F11" s="1"/>
      <c r="G11" s="1"/>
      <c r="H11" s="53" t="s">
        <v>102</v>
      </c>
    </row>
    <row r="12" spans="1:8" ht="13.5" customHeight="1" hidden="1">
      <c r="A12" s="55" t="s">
        <v>11</v>
      </c>
      <c r="B12" s="55"/>
      <c r="C12" s="55"/>
      <c r="D12" s="34" t="s">
        <v>12</v>
      </c>
      <c r="E12" s="20">
        <f>SUM(E13)</f>
        <v>0</v>
      </c>
      <c r="F12" s="20"/>
      <c r="G12" s="12"/>
      <c r="H12" s="12" t="e">
        <f>H13</f>
        <v>#REF!</v>
      </c>
    </row>
    <row r="13" spans="1:8" ht="11.25" hidden="1">
      <c r="A13" s="56"/>
      <c r="B13" s="54" t="s">
        <v>75</v>
      </c>
      <c r="C13" s="54"/>
      <c r="D13" s="15" t="s">
        <v>76</v>
      </c>
      <c r="E13" s="20">
        <f>SUM(E14)</f>
        <v>0</v>
      </c>
      <c r="F13" s="20"/>
      <c r="G13" s="16"/>
      <c r="H13" s="16" t="e">
        <f>H14</f>
        <v>#REF!</v>
      </c>
    </row>
    <row r="14" spans="1:8" ht="11.25" hidden="1">
      <c r="A14" s="58"/>
      <c r="B14" s="60"/>
      <c r="C14" s="60" t="s">
        <v>109</v>
      </c>
      <c r="D14" s="59" t="s">
        <v>110</v>
      </c>
      <c r="E14" s="20">
        <v>0</v>
      </c>
      <c r="F14" s="20"/>
      <c r="G14" s="20"/>
      <c r="H14" s="20" t="e">
        <f>SUM(#REF!)</f>
        <v>#REF!</v>
      </c>
    </row>
    <row r="15" spans="1:8" s="4" customFormat="1" ht="45">
      <c r="A15" s="205" t="s">
        <v>48</v>
      </c>
      <c r="B15" s="205"/>
      <c r="C15" s="205"/>
      <c r="D15" s="216" t="s">
        <v>49</v>
      </c>
      <c r="E15" s="206">
        <v>8901397</v>
      </c>
      <c r="F15" s="206">
        <f>F16</f>
        <v>122</v>
      </c>
      <c r="G15" s="206">
        <f>G16</f>
        <v>0</v>
      </c>
      <c r="H15" s="206">
        <f aca="true" t="shared" si="0" ref="H15:H25">SUM(E15,-F15,G15)</f>
        <v>8901275</v>
      </c>
    </row>
    <row r="16" spans="1:8" s="9" customFormat="1" ht="22.5">
      <c r="A16" s="45"/>
      <c r="B16" s="67" t="s">
        <v>50</v>
      </c>
      <c r="C16" s="54"/>
      <c r="D16" s="57" t="s">
        <v>51</v>
      </c>
      <c r="E16" s="16">
        <v>3756994</v>
      </c>
      <c r="F16" s="16">
        <f>F17</f>
        <v>122</v>
      </c>
      <c r="G16" s="16"/>
      <c r="H16" s="16">
        <f t="shared" si="0"/>
        <v>3756872</v>
      </c>
    </row>
    <row r="17" spans="1:8" s="9" customFormat="1" ht="11.25">
      <c r="A17" s="63"/>
      <c r="B17" s="64"/>
      <c r="C17" s="53" t="s">
        <v>52</v>
      </c>
      <c r="D17" s="62" t="s">
        <v>53</v>
      </c>
      <c r="E17" s="20">
        <v>3718194</v>
      </c>
      <c r="F17" s="20">
        <v>122</v>
      </c>
      <c r="G17" s="20"/>
      <c r="H17" s="20">
        <f t="shared" si="0"/>
        <v>3718072</v>
      </c>
    </row>
    <row r="18" spans="1:8" s="9" customFormat="1" ht="11.25">
      <c r="A18" s="205" t="s">
        <v>54</v>
      </c>
      <c r="B18" s="217"/>
      <c r="C18" s="217"/>
      <c r="D18" s="218" t="s">
        <v>55</v>
      </c>
      <c r="E18" s="206">
        <f>SUM(E19)</f>
        <v>56000</v>
      </c>
      <c r="F18" s="206">
        <f>SUM(F19)</f>
        <v>56000</v>
      </c>
      <c r="G18" s="206"/>
      <c r="H18" s="206">
        <f t="shared" si="0"/>
        <v>0</v>
      </c>
    </row>
    <row r="19" spans="1:8" s="9" customFormat="1" ht="22.5">
      <c r="A19" s="56"/>
      <c r="B19" s="56" t="s">
        <v>56</v>
      </c>
      <c r="C19" s="56"/>
      <c r="D19" s="65" t="s">
        <v>57</v>
      </c>
      <c r="E19" s="16">
        <f>SUM(E20)</f>
        <v>56000</v>
      </c>
      <c r="F19" s="16">
        <f>SUM(F20)</f>
        <v>56000</v>
      </c>
      <c r="G19" s="16"/>
      <c r="H19" s="16">
        <f t="shared" si="0"/>
        <v>0</v>
      </c>
    </row>
    <row r="20" spans="1:8" s="4" customFormat="1" ht="11.25">
      <c r="A20" s="58"/>
      <c r="B20" s="53"/>
      <c r="C20" s="53" t="s">
        <v>45</v>
      </c>
      <c r="D20" s="62" t="s">
        <v>46</v>
      </c>
      <c r="E20" s="20">
        <v>56000</v>
      </c>
      <c r="F20" s="20">
        <v>56000</v>
      </c>
      <c r="G20" s="20"/>
      <c r="H20" s="20">
        <f t="shared" si="0"/>
        <v>0</v>
      </c>
    </row>
    <row r="21" spans="1:8" s="9" customFormat="1" ht="11.25">
      <c r="A21" s="205" t="s">
        <v>58</v>
      </c>
      <c r="B21" s="205"/>
      <c r="C21" s="205"/>
      <c r="D21" s="216" t="s">
        <v>59</v>
      </c>
      <c r="E21" s="206">
        <v>9228745</v>
      </c>
      <c r="F21" s="206">
        <f>SUM(F22,F24)</f>
        <v>0</v>
      </c>
      <c r="G21" s="206">
        <f>SUM(G22,G24)</f>
        <v>94761</v>
      </c>
      <c r="H21" s="206">
        <f>SUM(E21,-F21,G21)</f>
        <v>9323506</v>
      </c>
    </row>
    <row r="22" spans="1:8" s="9" customFormat="1" ht="26.25" customHeight="1">
      <c r="A22" s="152"/>
      <c r="B22" s="67" t="s">
        <v>60</v>
      </c>
      <c r="C22" s="54"/>
      <c r="D22" s="57" t="s">
        <v>61</v>
      </c>
      <c r="E22" s="16">
        <f>SUM(E23)</f>
        <v>5956781</v>
      </c>
      <c r="F22" s="16">
        <f>F23</f>
        <v>0</v>
      </c>
      <c r="G22" s="16">
        <f>G23</f>
        <v>18761</v>
      </c>
      <c r="H22" s="16">
        <f t="shared" si="0"/>
        <v>5975542</v>
      </c>
    </row>
    <row r="23" spans="1:8" s="4" customFormat="1" ht="14.25" customHeight="1">
      <c r="A23" s="153"/>
      <c r="B23" s="68"/>
      <c r="C23" s="58" t="s">
        <v>62</v>
      </c>
      <c r="D23" s="69" t="s">
        <v>63</v>
      </c>
      <c r="E23" s="20">
        <v>5956781</v>
      </c>
      <c r="F23" s="20"/>
      <c r="G23" s="20">
        <v>18761</v>
      </c>
      <c r="H23" s="20">
        <f t="shared" si="0"/>
        <v>5975542</v>
      </c>
    </row>
    <row r="24" spans="1:8" s="4" customFormat="1" ht="15" customHeight="1">
      <c r="A24" s="153"/>
      <c r="B24" s="71" t="s">
        <v>255</v>
      </c>
      <c r="C24" s="46"/>
      <c r="D24" s="72" t="s">
        <v>256</v>
      </c>
      <c r="E24" s="39">
        <v>0</v>
      </c>
      <c r="F24" s="39">
        <f>F25</f>
        <v>0</v>
      </c>
      <c r="G24" s="39">
        <f>G25</f>
        <v>76000</v>
      </c>
      <c r="H24" s="16">
        <f t="shared" si="0"/>
        <v>76000</v>
      </c>
    </row>
    <row r="25" spans="1:8" s="3" customFormat="1" ht="15" customHeight="1">
      <c r="A25" s="154"/>
      <c r="B25" s="68"/>
      <c r="C25" s="58" t="s">
        <v>45</v>
      </c>
      <c r="D25" s="62" t="s">
        <v>46</v>
      </c>
      <c r="E25" s="26">
        <v>0</v>
      </c>
      <c r="F25" s="26"/>
      <c r="G25" s="26">
        <v>76000</v>
      </c>
      <c r="H25" s="20">
        <f t="shared" si="0"/>
        <v>76000</v>
      </c>
    </row>
    <row r="26" spans="1:8" s="9" customFormat="1" ht="11.25">
      <c r="A26" s="217" t="s">
        <v>13</v>
      </c>
      <c r="B26" s="217"/>
      <c r="C26" s="217"/>
      <c r="D26" s="216" t="s">
        <v>14</v>
      </c>
      <c r="E26" s="206">
        <v>3530200</v>
      </c>
      <c r="F26" s="206">
        <f>SUM(F27,F29,F31)</f>
        <v>0</v>
      </c>
      <c r="G26" s="206">
        <f>SUM(G27,G29,G31)</f>
        <v>60600</v>
      </c>
      <c r="H26" s="206">
        <f>SUM(E26,-F26,G26)</f>
        <v>3590800</v>
      </c>
    </row>
    <row r="27" spans="1:8" s="9" customFormat="1" ht="33.75">
      <c r="A27" s="56"/>
      <c r="B27" s="67" t="s">
        <v>37</v>
      </c>
      <c r="C27" s="54"/>
      <c r="D27" s="57" t="s">
        <v>261</v>
      </c>
      <c r="E27" s="16">
        <v>3148700</v>
      </c>
      <c r="F27" s="16">
        <f>F28</f>
        <v>0</v>
      </c>
      <c r="G27" s="16">
        <f>G28</f>
        <v>20100</v>
      </c>
      <c r="H27" s="16">
        <f>SUM(E27,-F27,G27)</f>
        <v>3168800</v>
      </c>
    </row>
    <row r="28" spans="1:8" ht="33.75">
      <c r="A28" s="63"/>
      <c r="B28" s="201"/>
      <c r="C28" s="58" t="s">
        <v>8</v>
      </c>
      <c r="D28" s="59" t="s">
        <v>47</v>
      </c>
      <c r="E28" s="20">
        <v>3145700</v>
      </c>
      <c r="F28" s="20"/>
      <c r="G28" s="20">
        <v>20100</v>
      </c>
      <c r="H28" s="20">
        <f>SUM(E28,-F28,G28)</f>
        <v>3165800</v>
      </c>
    </row>
    <row r="29" spans="1:8" s="4" customFormat="1" ht="56.25">
      <c r="A29" s="45"/>
      <c r="B29" s="67" t="s">
        <v>15</v>
      </c>
      <c r="C29" s="54"/>
      <c r="D29" s="73" t="s">
        <v>262</v>
      </c>
      <c r="E29" s="16">
        <f>SUM(E30)</f>
        <v>12800</v>
      </c>
      <c r="F29" s="16">
        <f>F30</f>
        <v>0</v>
      </c>
      <c r="G29" s="16">
        <f>G30</f>
        <v>2000</v>
      </c>
      <c r="H29" s="16">
        <f>SUM(H30)</f>
        <v>14800</v>
      </c>
    </row>
    <row r="30" spans="1:8" s="9" customFormat="1" ht="33.75">
      <c r="A30" s="63"/>
      <c r="B30" s="61"/>
      <c r="C30" s="53" t="s">
        <v>8</v>
      </c>
      <c r="D30" s="59" t="s">
        <v>47</v>
      </c>
      <c r="E30" s="20">
        <v>12800</v>
      </c>
      <c r="F30" s="20"/>
      <c r="G30" s="20">
        <v>2000</v>
      </c>
      <c r="H30" s="20">
        <f>SUM(E30,-F30,G30)</f>
        <v>14800</v>
      </c>
    </row>
    <row r="31" spans="1:8" s="9" customFormat="1" ht="22.5">
      <c r="A31" s="153"/>
      <c r="B31" s="67" t="s">
        <v>16</v>
      </c>
      <c r="C31" s="54"/>
      <c r="D31" s="57" t="s">
        <v>92</v>
      </c>
      <c r="E31" s="16">
        <f>SUM(E32:E33)</f>
        <v>198400</v>
      </c>
      <c r="F31" s="16">
        <f>SUM(F32:F33)</f>
        <v>0</v>
      </c>
      <c r="G31" s="16">
        <f>SUM(G32:G33)</f>
        <v>38500</v>
      </c>
      <c r="H31" s="16">
        <f>SUM(H32:H33)</f>
        <v>236900</v>
      </c>
    </row>
    <row r="32" spans="1:8" s="9" customFormat="1" ht="33.75">
      <c r="A32" s="153"/>
      <c r="B32" s="70"/>
      <c r="C32" s="58" t="s">
        <v>8</v>
      </c>
      <c r="D32" s="66" t="s">
        <v>47</v>
      </c>
      <c r="E32" s="26">
        <v>107900</v>
      </c>
      <c r="F32" s="20"/>
      <c r="G32" s="20">
        <v>10600</v>
      </c>
      <c r="H32" s="20">
        <f>SUM(E32,-F32,G32)</f>
        <v>118500</v>
      </c>
    </row>
    <row r="33" spans="1:8" ht="22.5">
      <c r="A33" s="58"/>
      <c r="B33" s="68"/>
      <c r="C33" s="53" t="s">
        <v>66</v>
      </c>
      <c r="D33" s="62" t="s">
        <v>67</v>
      </c>
      <c r="E33" s="20">
        <v>90500</v>
      </c>
      <c r="F33" s="20"/>
      <c r="G33" s="20">
        <v>27900</v>
      </c>
      <c r="H33" s="20">
        <f>SUM(E33,-F33,G33)</f>
        <v>118400</v>
      </c>
    </row>
    <row r="34" spans="1:8" ht="11.25">
      <c r="A34" s="245" t="s">
        <v>277</v>
      </c>
      <c r="B34" s="246"/>
      <c r="C34" s="247"/>
      <c r="D34" s="248"/>
      <c r="E34" s="249"/>
      <c r="F34" s="249"/>
      <c r="G34" s="249"/>
      <c r="H34" s="249"/>
    </row>
    <row r="35" spans="1:8" ht="11.25">
      <c r="A35" s="58"/>
      <c r="B35" s="68" t="s">
        <v>278</v>
      </c>
      <c r="C35" s="53"/>
      <c r="D35" s="62"/>
      <c r="E35" s="20"/>
      <c r="F35" s="20"/>
      <c r="G35" s="20"/>
      <c r="H35" s="20"/>
    </row>
    <row r="36" spans="1:8" ht="11.25">
      <c r="A36" s="58"/>
      <c r="B36" s="68"/>
      <c r="C36" s="53" t="s">
        <v>66</v>
      </c>
      <c r="D36" s="62"/>
      <c r="E36" s="20"/>
      <c r="F36" s="20"/>
      <c r="G36" s="20"/>
      <c r="H36" s="20"/>
    </row>
    <row r="37" spans="1:8" s="9" customFormat="1" ht="13.5" customHeight="1">
      <c r="A37" s="204"/>
      <c r="B37" s="205"/>
      <c r="C37" s="205"/>
      <c r="D37" s="216" t="s">
        <v>17</v>
      </c>
      <c r="E37" s="206">
        <v>22452446</v>
      </c>
      <c r="F37" s="206">
        <f>SUM(F15,F18,F21,F26)</f>
        <v>56122</v>
      </c>
      <c r="G37" s="206">
        <f>SUM(G15,G18,G21,G26)</f>
        <v>155361</v>
      </c>
      <c r="H37" s="206">
        <f>SUM(E37,-F37,G37)</f>
        <v>22551685</v>
      </c>
    </row>
    <row r="38" spans="1:8" ht="11.25" customHeight="1">
      <c r="A38" s="49"/>
      <c r="B38" s="49"/>
      <c r="C38" s="49"/>
      <c r="D38" s="50"/>
      <c r="H38" s="44"/>
    </row>
  </sheetData>
  <sheetProtection/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zoomScalePageLayoutView="0" workbookViewId="0" topLeftCell="A1">
      <pane ySplit="8" topLeftCell="A15" activePane="bottomLeft" state="frozen"/>
      <selection pane="topLeft" activeCell="A6" sqref="A6"/>
      <selection pane="bottomLeft" activeCell="D32" sqref="D32"/>
    </sheetView>
  </sheetViews>
  <sheetFormatPr defaultColWidth="9.00390625" defaultRowHeight="12.75"/>
  <cols>
    <col min="1" max="1" width="3.625" style="8" customWidth="1"/>
    <col min="2" max="2" width="6.125" style="8" customWidth="1"/>
    <col min="3" max="3" width="5.875" style="8" customWidth="1"/>
    <col min="4" max="4" width="37.625" style="5" customWidth="1"/>
    <col min="5" max="8" width="8.75390625" style="6" customWidth="1"/>
    <col min="9" max="16384" width="9.125" style="6" customWidth="1"/>
  </cols>
  <sheetData>
    <row r="1" ht="12" customHeight="1">
      <c r="E1" s="3" t="s">
        <v>103</v>
      </c>
    </row>
    <row r="2" spans="2:5" ht="11.25">
      <c r="B2" s="43"/>
      <c r="E2" s="3" t="s">
        <v>279</v>
      </c>
    </row>
    <row r="3" spans="2:5" ht="11.25">
      <c r="B3" s="43"/>
      <c r="E3" s="3" t="s">
        <v>42</v>
      </c>
    </row>
    <row r="4" ht="11.25">
      <c r="E4" s="3" t="s">
        <v>254</v>
      </c>
    </row>
    <row r="5" spans="2:5" ht="12.75">
      <c r="B5" s="9" t="s">
        <v>111</v>
      </c>
      <c r="C5" s="9"/>
      <c r="D5" s="9"/>
      <c r="E5" s="74"/>
    </row>
    <row r="6" ht="9.75" customHeight="1"/>
    <row r="7" spans="1:8" s="3" customFormat="1" ht="21.75" customHeight="1">
      <c r="A7" s="242" t="s">
        <v>0</v>
      </c>
      <c r="B7" s="1" t="s">
        <v>1</v>
      </c>
      <c r="C7" s="1" t="s">
        <v>68</v>
      </c>
      <c r="D7" s="10" t="s">
        <v>3</v>
      </c>
      <c r="E7" s="210" t="s">
        <v>257</v>
      </c>
      <c r="F7" s="210" t="s">
        <v>258</v>
      </c>
      <c r="G7" s="210" t="s">
        <v>259</v>
      </c>
      <c r="H7" s="210" t="s">
        <v>260</v>
      </c>
    </row>
    <row r="8" spans="1:8" s="3" customFormat="1" ht="12" customHeight="1">
      <c r="A8" s="1"/>
      <c r="B8" s="1"/>
      <c r="C8" s="1"/>
      <c r="D8" s="10"/>
      <c r="E8" s="11"/>
      <c r="F8" s="209"/>
      <c r="G8" s="209"/>
      <c r="H8" s="209"/>
    </row>
    <row r="9" spans="1:8" s="4" customFormat="1" ht="12.75" customHeight="1">
      <c r="A9" s="211" t="s">
        <v>4</v>
      </c>
      <c r="B9" s="211"/>
      <c r="C9" s="211"/>
      <c r="D9" s="212" t="s">
        <v>5</v>
      </c>
      <c r="E9" s="206">
        <v>2484155</v>
      </c>
      <c r="F9" s="206">
        <f>SUM(F10,F13)</f>
        <v>0</v>
      </c>
      <c r="G9" s="206">
        <f>SUM(G10,G13)</f>
        <v>8229</v>
      </c>
      <c r="H9" s="206">
        <f aca="true" t="shared" si="0" ref="H9:H39">SUM(E9,-F9,G9)</f>
        <v>2492384</v>
      </c>
    </row>
    <row r="10" spans="1:8" s="4" customFormat="1" ht="11.25">
      <c r="A10" s="250"/>
      <c r="B10" s="14" t="s">
        <v>72</v>
      </c>
      <c r="C10" s="14"/>
      <c r="D10" s="15" t="s">
        <v>73</v>
      </c>
      <c r="E10" s="16">
        <v>135000</v>
      </c>
      <c r="F10" s="16">
        <f>SUM(F11:F12)</f>
        <v>0</v>
      </c>
      <c r="G10" s="16">
        <f>SUM(G11:G12)</f>
        <v>3229</v>
      </c>
      <c r="H10" s="16">
        <f t="shared" si="0"/>
        <v>138229</v>
      </c>
    </row>
    <row r="11" spans="1:8" s="3" customFormat="1" ht="11.25">
      <c r="A11" s="250"/>
      <c r="B11" s="17"/>
      <c r="C11" s="18" t="s">
        <v>20</v>
      </c>
      <c r="D11" s="19" t="s">
        <v>21</v>
      </c>
      <c r="E11" s="20">
        <v>6000</v>
      </c>
      <c r="F11" s="20"/>
      <c r="G11" s="20">
        <v>2529</v>
      </c>
      <c r="H11" s="20">
        <f t="shared" si="0"/>
        <v>8529</v>
      </c>
    </row>
    <row r="12" spans="1:8" s="3" customFormat="1" ht="22.5">
      <c r="A12" s="250"/>
      <c r="B12" s="21"/>
      <c r="C12" s="21" t="s">
        <v>98</v>
      </c>
      <c r="D12" s="29" t="s">
        <v>100</v>
      </c>
      <c r="E12" s="20">
        <v>1000</v>
      </c>
      <c r="F12" s="20"/>
      <c r="G12" s="20">
        <v>700</v>
      </c>
      <c r="H12" s="20">
        <f t="shared" si="0"/>
        <v>1700</v>
      </c>
    </row>
    <row r="13" spans="1:8" s="4" customFormat="1" ht="11.25">
      <c r="A13" s="250"/>
      <c r="B13" s="24" t="s">
        <v>74</v>
      </c>
      <c r="C13" s="14"/>
      <c r="D13" s="15" t="s">
        <v>44</v>
      </c>
      <c r="E13" s="16">
        <v>115000</v>
      </c>
      <c r="F13" s="16">
        <f>F14</f>
        <v>0</v>
      </c>
      <c r="G13" s="16">
        <f>G14</f>
        <v>5000</v>
      </c>
      <c r="H13" s="16">
        <f t="shared" si="0"/>
        <v>120000</v>
      </c>
    </row>
    <row r="14" spans="1:8" s="3" customFormat="1" ht="45">
      <c r="A14" s="46"/>
      <c r="B14" s="30"/>
      <c r="C14" s="18" t="s">
        <v>105</v>
      </c>
      <c r="D14" s="19" t="s">
        <v>106</v>
      </c>
      <c r="E14" s="20">
        <v>5000</v>
      </c>
      <c r="F14" s="20"/>
      <c r="G14" s="20">
        <v>5000</v>
      </c>
      <c r="H14" s="20">
        <f t="shared" si="0"/>
        <v>10000</v>
      </c>
    </row>
    <row r="15" spans="1:8" s="4" customFormat="1" ht="11.25" customHeight="1">
      <c r="A15" s="214" t="s">
        <v>58</v>
      </c>
      <c r="B15" s="211"/>
      <c r="C15" s="211"/>
      <c r="D15" s="213" t="s">
        <v>59</v>
      </c>
      <c r="E15" s="206">
        <v>259500</v>
      </c>
      <c r="F15" s="206">
        <f>F16</f>
        <v>0</v>
      </c>
      <c r="G15" s="206">
        <f>G16</f>
        <v>17000</v>
      </c>
      <c r="H15" s="206">
        <f t="shared" si="0"/>
        <v>276500</v>
      </c>
    </row>
    <row r="16" spans="1:8" s="4" customFormat="1" ht="11.25">
      <c r="A16" s="22"/>
      <c r="B16" s="35" t="s">
        <v>77</v>
      </c>
      <c r="C16" s="14"/>
      <c r="D16" s="15" t="s">
        <v>78</v>
      </c>
      <c r="E16" s="16">
        <f>E17</f>
        <v>259500</v>
      </c>
      <c r="F16" s="16">
        <f>F17</f>
        <v>0</v>
      </c>
      <c r="G16" s="16">
        <f>G17</f>
        <v>17000</v>
      </c>
      <c r="H16" s="16">
        <f t="shared" si="0"/>
        <v>276500</v>
      </c>
    </row>
    <row r="17" spans="1:8" s="3" customFormat="1" ht="11.25">
      <c r="A17" s="36"/>
      <c r="B17" s="33"/>
      <c r="C17" s="27" t="s">
        <v>79</v>
      </c>
      <c r="D17" s="19" t="s">
        <v>80</v>
      </c>
      <c r="E17" s="20">
        <v>259500</v>
      </c>
      <c r="F17" s="20"/>
      <c r="G17" s="20">
        <v>17000</v>
      </c>
      <c r="H17" s="20">
        <f t="shared" si="0"/>
        <v>276500</v>
      </c>
    </row>
    <row r="18" spans="1:8" s="4" customFormat="1" ht="12" customHeight="1">
      <c r="A18" s="211" t="s">
        <v>64</v>
      </c>
      <c r="B18" s="211"/>
      <c r="C18" s="211"/>
      <c r="D18" s="213" t="s">
        <v>65</v>
      </c>
      <c r="E18" s="206">
        <v>9450524</v>
      </c>
      <c r="F18" s="206">
        <f>F19</f>
        <v>28280</v>
      </c>
      <c r="G18" s="206">
        <f>G19</f>
        <v>28280</v>
      </c>
      <c r="H18" s="206">
        <f t="shared" si="0"/>
        <v>9450524</v>
      </c>
    </row>
    <row r="19" spans="1:8" s="3" customFormat="1" ht="13.5" customHeight="1">
      <c r="A19" s="63"/>
      <c r="B19" s="28" t="s">
        <v>82</v>
      </c>
      <c r="C19" s="21"/>
      <c r="D19" s="32" t="s">
        <v>88</v>
      </c>
      <c r="E19" s="16">
        <v>44600</v>
      </c>
      <c r="F19" s="20">
        <f>SUM(F20:F23)</f>
        <v>28280</v>
      </c>
      <c r="G19" s="20">
        <f>SUM(G20:G23)</f>
        <v>28280</v>
      </c>
      <c r="H19" s="16">
        <f t="shared" si="0"/>
        <v>44600</v>
      </c>
    </row>
    <row r="20" spans="1:8" s="3" customFormat="1" ht="11.25">
      <c r="A20" s="63"/>
      <c r="B20" s="25"/>
      <c r="C20" s="21" t="s">
        <v>20</v>
      </c>
      <c r="D20" s="23" t="s">
        <v>21</v>
      </c>
      <c r="E20" s="20">
        <v>0</v>
      </c>
      <c r="F20" s="20"/>
      <c r="G20" s="20">
        <v>3600</v>
      </c>
      <c r="H20" s="20">
        <f t="shared" si="0"/>
        <v>3600</v>
      </c>
    </row>
    <row r="21" spans="1:8" s="3" customFormat="1" ht="11.25">
      <c r="A21" s="63"/>
      <c r="B21" s="25"/>
      <c r="C21" s="21" t="s">
        <v>18</v>
      </c>
      <c r="D21" s="23" t="s">
        <v>19</v>
      </c>
      <c r="E21" s="20">
        <v>44600</v>
      </c>
      <c r="F21" s="20">
        <v>28280</v>
      </c>
      <c r="G21" s="20"/>
      <c r="H21" s="20">
        <f t="shared" si="0"/>
        <v>16320</v>
      </c>
    </row>
    <row r="22" spans="1:8" s="3" customFormat="1" ht="11.25">
      <c r="A22" s="63"/>
      <c r="B22" s="25"/>
      <c r="C22" s="21" t="s">
        <v>40</v>
      </c>
      <c r="D22" s="23" t="s">
        <v>41</v>
      </c>
      <c r="E22" s="20">
        <v>0</v>
      </c>
      <c r="F22" s="20"/>
      <c r="G22" s="20">
        <v>6100</v>
      </c>
      <c r="H22" s="20">
        <f t="shared" si="0"/>
        <v>6100</v>
      </c>
    </row>
    <row r="23" spans="1:8" s="3" customFormat="1" ht="22.5">
      <c r="A23" s="63"/>
      <c r="B23" s="25"/>
      <c r="C23" s="21" t="s">
        <v>95</v>
      </c>
      <c r="D23" s="37" t="s">
        <v>97</v>
      </c>
      <c r="E23" s="20">
        <v>0</v>
      </c>
      <c r="F23" s="20"/>
      <c r="G23" s="20">
        <v>18580</v>
      </c>
      <c r="H23" s="20">
        <f t="shared" si="0"/>
        <v>18580</v>
      </c>
    </row>
    <row r="24" spans="1:8" s="4" customFormat="1" ht="12" customHeight="1">
      <c r="A24" s="211" t="s">
        <v>83</v>
      </c>
      <c r="B24" s="211"/>
      <c r="C24" s="211"/>
      <c r="D24" s="212" t="s">
        <v>84</v>
      </c>
      <c r="E24" s="206">
        <v>150180</v>
      </c>
      <c r="F24" s="206">
        <f>F25</f>
        <v>120</v>
      </c>
      <c r="G24" s="206">
        <f>G25</f>
        <v>120</v>
      </c>
      <c r="H24" s="206">
        <f t="shared" si="0"/>
        <v>150180</v>
      </c>
    </row>
    <row r="25" spans="1:8" s="4" customFormat="1" ht="12.75" customHeight="1">
      <c r="A25" s="250"/>
      <c r="B25" s="24" t="s">
        <v>85</v>
      </c>
      <c r="C25" s="14"/>
      <c r="D25" s="15" t="s">
        <v>86</v>
      </c>
      <c r="E25" s="16">
        <v>135770</v>
      </c>
      <c r="F25" s="16">
        <f>SUM(F26:F27)</f>
        <v>120</v>
      </c>
      <c r="G25" s="16">
        <f>SUM(G26:G27)</f>
        <v>120</v>
      </c>
      <c r="H25" s="16">
        <f t="shared" si="0"/>
        <v>135770</v>
      </c>
    </row>
    <row r="26" spans="1:8" s="3" customFormat="1" ht="11.25">
      <c r="A26" s="250"/>
      <c r="B26" s="25"/>
      <c r="C26" s="18" t="s">
        <v>26</v>
      </c>
      <c r="D26" s="19" t="s">
        <v>275</v>
      </c>
      <c r="E26" s="20">
        <v>0</v>
      </c>
      <c r="F26" s="20"/>
      <c r="G26" s="20">
        <v>120</v>
      </c>
      <c r="H26" s="20">
        <f t="shared" si="0"/>
        <v>120</v>
      </c>
    </row>
    <row r="27" spans="1:8" s="3" customFormat="1" ht="22.5">
      <c r="A27" s="250"/>
      <c r="B27" s="25"/>
      <c r="C27" s="18" t="s">
        <v>107</v>
      </c>
      <c r="D27" s="19" t="s">
        <v>108</v>
      </c>
      <c r="E27" s="20">
        <v>2600</v>
      </c>
      <c r="F27" s="20">
        <v>120</v>
      </c>
      <c r="G27" s="20"/>
      <c r="H27" s="20">
        <f t="shared" si="0"/>
        <v>2480</v>
      </c>
    </row>
    <row r="28" spans="1:8" s="4" customFormat="1" ht="11.25">
      <c r="A28" s="214" t="s">
        <v>13</v>
      </c>
      <c r="B28" s="211"/>
      <c r="C28" s="211"/>
      <c r="D28" s="212" t="s">
        <v>14</v>
      </c>
      <c r="E28" s="206">
        <v>4725300</v>
      </c>
      <c r="F28" s="206">
        <f>SUM(F29,F32,F34)</f>
        <v>0</v>
      </c>
      <c r="G28" s="206">
        <f>SUM(G29,G32,G34)</f>
        <v>60600</v>
      </c>
      <c r="H28" s="206">
        <f t="shared" si="0"/>
        <v>4785900</v>
      </c>
    </row>
    <row r="29" spans="1:8" s="4" customFormat="1" ht="44.25" customHeight="1">
      <c r="A29" s="152"/>
      <c r="B29" s="35" t="s">
        <v>37</v>
      </c>
      <c r="C29" s="31"/>
      <c r="D29" s="32" t="s">
        <v>263</v>
      </c>
      <c r="E29" s="16">
        <v>3160700</v>
      </c>
      <c r="F29" s="16">
        <f>SUM(F30:F31)</f>
        <v>0</v>
      </c>
      <c r="G29" s="16">
        <f>SUM(G30:G31)</f>
        <v>20100</v>
      </c>
      <c r="H29" s="16">
        <f t="shared" si="0"/>
        <v>3180800</v>
      </c>
    </row>
    <row r="30" spans="1:8" s="3" customFormat="1" ht="11.25">
      <c r="A30" s="200"/>
      <c r="B30" s="152"/>
      <c r="C30" s="30" t="s">
        <v>33</v>
      </c>
      <c r="D30" s="23" t="s">
        <v>34</v>
      </c>
      <c r="E30" s="20">
        <v>3051329</v>
      </c>
      <c r="F30" s="20"/>
      <c r="G30" s="20">
        <v>19497</v>
      </c>
      <c r="H30" s="20">
        <f t="shared" si="0"/>
        <v>3070826</v>
      </c>
    </row>
    <row r="31" spans="1:8" s="3" customFormat="1" ht="22.5">
      <c r="A31" s="200"/>
      <c r="B31" s="154"/>
      <c r="C31" s="27" t="s">
        <v>95</v>
      </c>
      <c r="D31" s="37" t="s">
        <v>97</v>
      </c>
      <c r="E31" s="20">
        <v>600</v>
      </c>
      <c r="F31" s="20"/>
      <c r="G31" s="20">
        <v>603</v>
      </c>
      <c r="H31" s="20">
        <f t="shared" si="0"/>
        <v>1203</v>
      </c>
    </row>
    <row r="32" spans="1:8" s="4" customFormat="1" ht="57.75" customHeight="1">
      <c r="A32" s="13"/>
      <c r="B32" s="28" t="s">
        <v>15</v>
      </c>
      <c r="C32" s="14"/>
      <c r="D32" s="15" t="s">
        <v>264</v>
      </c>
      <c r="E32" s="16">
        <v>12800</v>
      </c>
      <c r="F32" s="16">
        <f>F33</f>
        <v>0</v>
      </c>
      <c r="G32" s="16">
        <f>G33</f>
        <v>2000</v>
      </c>
      <c r="H32" s="16">
        <f t="shared" si="0"/>
        <v>14800</v>
      </c>
    </row>
    <row r="33" spans="1:8" s="3" customFormat="1" ht="11.25">
      <c r="A33" s="17"/>
      <c r="B33" s="30"/>
      <c r="C33" s="18" t="s">
        <v>32</v>
      </c>
      <c r="D33" s="19" t="s">
        <v>87</v>
      </c>
      <c r="E33" s="20">
        <v>12800</v>
      </c>
      <c r="F33" s="20"/>
      <c r="G33" s="20">
        <v>2000</v>
      </c>
      <c r="H33" s="20">
        <f t="shared" si="0"/>
        <v>14800</v>
      </c>
    </row>
    <row r="34" spans="1:8" s="4" customFormat="1" ht="23.25" customHeight="1">
      <c r="A34" s="13"/>
      <c r="B34" s="24" t="s">
        <v>16</v>
      </c>
      <c r="C34" s="31"/>
      <c r="D34" s="32" t="s">
        <v>101</v>
      </c>
      <c r="E34" s="16">
        <v>308400</v>
      </c>
      <c r="F34" s="16">
        <f>F35</f>
        <v>0</v>
      </c>
      <c r="G34" s="16">
        <f>G35</f>
        <v>38500</v>
      </c>
      <c r="H34" s="16">
        <f t="shared" si="0"/>
        <v>346900</v>
      </c>
    </row>
    <row r="35" spans="1:8" s="3" customFormat="1" ht="11.25">
      <c r="A35" s="21"/>
      <c r="B35" s="25"/>
      <c r="C35" s="18" t="s">
        <v>33</v>
      </c>
      <c r="D35" s="19" t="s">
        <v>34</v>
      </c>
      <c r="E35" s="20">
        <v>308400</v>
      </c>
      <c r="F35" s="20"/>
      <c r="G35" s="20">
        <v>38500</v>
      </c>
      <c r="H35" s="20">
        <f t="shared" si="0"/>
        <v>346900</v>
      </c>
    </row>
    <row r="36" spans="1:8" s="4" customFormat="1" ht="11.25" customHeight="1">
      <c r="A36" s="215" t="s">
        <v>89</v>
      </c>
      <c r="B36" s="211"/>
      <c r="C36" s="211"/>
      <c r="D36" s="212" t="s">
        <v>90</v>
      </c>
      <c r="E36" s="206">
        <v>564500</v>
      </c>
      <c r="F36" s="206">
        <f>F37</f>
        <v>0</v>
      </c>
      <c r="G36" s="206">
        <f>G37</f>
        <v>13410</v>
      </c>
      <c r="H36" s="206">
        <f t="shared" si="0"/>
        <v>577910</v>
      </c>
    </row>
    <row r="37" spans="1:8" s="4" customFormat="1" ht="11.25">
      <c r="A37" s="13"/>
      <c r="B37" s="14" t="s">
        <v>91</v>
      </c>
      <c r="C37" s="14"/>
      <c r="D37" s="15" t="s">
        <v>44</v>
      </c>
      <c r="E37" s="16">
        <v>168000</v>
      </c>
      <c r="F37" s="16">
        <f>F38</f>
        <v>0</v>
      </c>
      <c r="G37" s="16">
        <f>G38</f>
        <v>13410</v>
      </c>
      <c r="H37" s="16">
        <f t="shared" si="0"/>
        <v>181410</v>
      </c>
    </row>
    <row r="38" spans="1:8" s="3" customFormat="1" ht="11.25">
      <c r="A38" s="17"/>
      <c r="B38" s="17"/>
      <c r="C38" s="18" t="s">
        <v>18</v>
      </c>
      <c r="D38" s="19" t="s">
        <v>19</v>
      </c>
      <c r="E38" s="20">
        <v>17000</v>
      </c>
      <c r="F38" s="20"/>
      <c r="G38" s="20">
        <v>13410</v>
      </c>
      <c r="H38" s="20">
        <f t="shared" si="0"/>
        <v>30410</v>
      </c>
    </row>
    <row r="39" spans="1:8" s="4" customFormat="1" ht="11.25">
      <c r="A39" s="211"/>
      <c r="B39" s="211"/>
      <c r="C39" s="211"/>
      <c r="D39" s="212" t="s">
        <v>17</v>
      </c>
      <c r="E39" s="206">
        <v>25512046</v>
      </c>
      <c r="F39" s="206">
        <f>SUM(F36,F28,F24,F18,F15,F9)</f>
        <v>28400</v>
      </c>
      <c r="G39" s="206">
        <f>SUM(G36,G28,G24,G18,G15,G9)</f>
        <v>127639</v>
      </c>
      <c r="H39" s="206">
        <f t="shared" si="0"/>
        <v>25611285</v>
      </c>
    </row>
    <row r="40" spans="1:5" s="3" customFormat="1" ht="11.25">
      <c r="A40" s="38"/>
      <c r="B40" s="38"/>
      <c r="C40" s="38"/>
      <c r="D40" s="40"/>
      <c r="E40" s="41"/>
    </row>
    <row r="41" spans="1:5" s="3" customFormat="1" ht="11.25">
      <c r="A41" s="38"/>
      <c r="B41" s="38"/>
      <c r="C41" s="38"/>
      <c r="D41" s="40"/>
      <c r="E41" s="41"/>
    </row>
    <row r="42" spans="1:5" s="3" customFormat="1" ht="11.25">
      <c r="A42" s="38"/>
      <c r="B42" s="38"/>
      <c r="C42" s="38"/>
      <c r="D42" s="40"/>
      <c r="E42" s="41"/>
    </row>
    <row r="43" spans="1:5" s="3" customFormat="1" ht="11.25">
      <c r="A43" s="38"/>
      <c r="B43" s="38"/>
      <c r="C43" s="38"/>
      <c r="D43" s="40"/>
      <c r="E43" s="41"/>
    </row>
    <row r="44" spans="1:5" s="3" customFormat="1" ht="11.25">
      <c r="A44" s="38"/>
      <c r="B44" s="38"/>
      <c r="C44" s="38"/>
      <c r="D44" s="40"/>
      <c r="E44" s="41"/>
    </row>
    <row r="45" spans="1:5" s="3" customFormat="1" ht="11.25">
      <c r="A45" s="38"/>
      <c r="B45" s="38"/>
      <c r="C45" s="38"/>
      <c r="D45" s="40"/>
      <c r="E45" s="41"/>
    </row>
    <row r="46" spans="1:5" s="3" customFormat="1" ht="11.25">
      <c r="A46" s="38"/>
      <c r="B46" s="38"/>
      <c r="C46" s="38"/>
      <c r="D46" s="40"/>
      <c r="E46" s="41"/>
    </row>
    <row r="47" spans="1:5" s="3" customFormat="1" ht="11.25">
      <c r="A47" s="38"/>
      <c r="B47" s="38"/>
      <c r="C47" s="38"/>
      <c r="D47" s="40"/>
      <c r="E47" s="41"/>
    </row>
    <row r="48" spans="1:5" s="3" customFormat="1" ht="11.25">
      <c r="A48" s="38"/>
      <c r="B48" s="38"/>
      <c r="C48" s="38"/>
      <c r="D48" s="40"/>
      <c r="E48" s="41"/>
    </row>
  </sheetData>
  <sheetProtection/>
  <mergeCells count="2">
    <mergeCell ref="A25:A27"/>
    <mergeCell ref="A10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125" style="81" customWidth="1"/>
    <col min="2" max="2" width="43.625" style="81" customWidth="1"/>
    <col min="3" max="4" width="11.75390625" style="81" customWidth="1"/>
    <col min="5" max="5" width="10.75390625" style="81" customWidth="1"/>
    <col min="6" max="6" width="16.125" style="82" customWidth="1"/>
    <col min="7" max="8" width="16.125" style="81" customWidth="1"/>
    <col min="9" max="16384" width="9.125" style="81" customWidth="1"/>
  </cols>
  <sheetData>
    <row r="1" ht="12">
      <c r="G1" s="6" t="s">
        <v>157</v>
      </c>
    </row>
    <row r="2" spans="4:7" ht="12.75">
      <c r="D2" s="75"/>
      <c r="G2" s="3" t="s">
        <v>279</v>
      </c>
    </row>
    <row r="3" ht="12">
      <c r="G3" s="3" t="s">
        <v>42</v>
      </c>
    </row>
    <row r="4" spans="4:7" ht="12.75">
      <c r="D4" s="75"/>
      <c r="G4" s="3" t="s">
        <v>254</v>
      </c>
    </row>
    <row r="6" spans="1:8" ht="8.25" customHeight="1">
      <c r="A6" s="251" t="s">
        <v>158</v>
      </c>
      <c r="B6" s="251"/>
      <c r="C6" s="251"/>
      <c r="D6" s="251"/>
      <c r="E6" s="251"/>
      <c r="F6" s="251"/>
      <c r="G6" s="251"/>
      <c r="H6" s="251"/>
    </row>
    <row r="7" spans="1:8" ht="6" customHeight="1">
      <c r="A7" s="251"/>
      <c r="B7" s="251"/>
      <c r="C7" s="251"/>
      <c r="D7" s="251"/>
      <c r="E7" s="251"/>
      <c r="F7" s="251"/>
      <c r="G7" s="251"/>
      <c r="H7" s="251"/>
    </row>
    <row r="9" spans="1:8" ht="12">
      <c r="A9" s="107" t="s">
        <v>159</v>
      </c>
      <c r="B9" s="108" t="s">
        <v>160</v>
      </c>
      <c r="C9" s="108" t="s">
        <v>161</v>
      </c>
      <c r="D9" s="108" t="s">
        <v>162</v>
      </c>
      <c r="E9" s="108" t="s">
        <v>163</v>
      </c>
      <c r="F9" s="252" t="s">
        <v>164</v>
      </c>
      <c r="G9" s="253"/>
      <c r="H9" s="254"/>
    </row>
    <row r="10" spans="1:8" ht="12">
      <c r="A10" s="109"/>
      <c r="B10" s="110" t="s">
        <v>165</v>
      </c>
      <c r="C10" s="110" t="s">
        <v>166</v>
      </c>
      <c r="D10" s="110" t="s">
        <v>167</v>
      </c>
      <c r="E10" s="110" t="s">
        <v>168</v>
      </c>
      <c r="F10" s="255"/>
      <c r="G10" s="256"/>
      <c r="H10" s="257"/>
    </row>
    <row r="11" spans="1:8" ht="12">
      <c r="A11" s="111"/>
      <c r="B11" s="111"/>
      <c r="C11" s="112" t="s">
        <v>169</v>
      </c>
      <c r="D11" s="112" t="s">
        <v>170</v>
      </c>
      <c r="E11" s="112" t="s">
        <v>171</v>
      </c>
      <c r="F11" s="199">
        <v>2009</v>
      </c>
      <c r="G11" s="113">
        <v>2010</v>
      </c>
      <c r="H11" s="113">
        <v>2011</v>
      </c>
    </row>
    <row r="12" spans="1:8" s="82" customFormat="1" ht="7.5" customHeight="1">
      <c r="A12" s="114"/>
      <c r="B12" s="114"/>
      <c r="C12" s="115"/>
      <c r="D12" s="114"/>
      <c r="E12" s="116"/>
      <c r="F12" s="116"/>
      <c r="G12" s="88"/>
      <c r="H12" s="117"/>
    </row>
    <row r="13" spans="1:8" s="82" customFormat="1" ht="12">
      <c r="A13" s="259" t="s">
        <v>172</v>
      </c>
      <c r="B13" s="261" t="s">
        <v>173</v>
      </c>
      <c r="C13" s="260" t="s">
        <v>174</v>
      </c>
      <c r="D13" s="120" t="s">
        <v>175</v>
      </c>
      <c r="E13" s="121">
        <v>24000000</v>
      </c>
      <c r="F13" s="122">
        <f>F16+F18+F20+F22+F24</f>
        <v>112500</v>
      </c>
      <c r="G13" s="122">
        <f>G16+G18+G20+G22+G24</f>
        <v>1540000</v>
      </c>
      <c r="H13" s="122">
        <f>H16+H18+H20+H22+H24</f>
        <v>1200000</v>
      </c>
    </row>
    <row r="14" spans="1:8" s="82" customFormat="1" ht="12">
      <c r="A14" s="259"/>
      <c r="B14" s="261"/>
      <c r="C14" s="260"/>
      <c r="D14" s="120"/>
      <c r="E14" s="121"/>
      <c r="F14" s="123"/>
      <c r="G14" s="123"/>
      <c r="H14" s="123"/>
    </row>
    <row r="15" spans="1:8" s="82" customFormat="1" ht="8.25" customHeight="1">
      <c r="A15" s="259"/>
      <c r="B15" s="119"/>
      <c r="C15" s="120"/>
      <c r="D15" s="120"/>
      <c r="E15" s="121"/>
      <c r="F15" s="123"/>
      <c r="G15" s="123"/>
      <c r="H15" s="123"/>
    </row>
    <row r="16" spans="1:8" s="82" customFormat="1" ht="12">
      <c r="A16" s="259"/>
      <c r="B16" s="124" t="s">
        <v>176</v>
      </c>
      <c r="C16" s="120"/>
      <c r="D16" s="120"/>
      <c r="E16" s="121"/>
      <c r="F16" s="123">
        <v>0</v>
      </c>
      <c r="G16" s="123">
        <v>1100000</v>
      </c>
      <c r="H16" s="123">
        <v>950000</v>
      </c>
    </row>
    <row r="17" spans="1:8" s="82" customFormat="1" ht="12">
      <c r="A17" s="118"/>
      <c r="B17" s="124"/>
      <c r="C17" s="120"/>
      <c r="D17" s="120"/>
      <c r="E17" s="121"/>
      <c r="F17" s="123"/>
      <c r="G17" s="123"/>
      <c r="H17" s="123"/>
    </row>
    <row r="18" spans="1:8" s="82" customFormat="1" ht="24">
      <c r="A18" s="118"/>
      <c r="B18" s="124" t="s">
        <v>241</v>
      </c>
      <c r="C18" s="120"/>
      <c r="D18" s="120"/>
      <c r="E18" s="121"/>
      <c r="F18" s="123">
        <v>42000</v>
      </c>
      <c r="G18" s="123">
        <v>350000</v>
      </c>
      <c r="H18" s="123">
        <v>250000</v>
      </c>
    </row>
    <row r="19" spans="1:8" s="82" customFormat="1" ht="12">
      <c r="A19" s="118"/>
      <c r="B19" s="124"/>
      <c r="C19" s="120"/>
      <c r="D19" s="120"/>
      <c r="E19" s="121"/>
      <c r="F19" s="123"/>
      <c r="G19" s="123"/>
      <c r="H19" s="123"/>
    </row>
    <row r="20" spans="1:8" s="82" customFormat="1" ht="24">
      <c r="A20" s="118"/>
      <c r="B20" s="124" t="s">
        <v>242</v>
      </c>
      <c r="C20" s="120"/>
      <c r="D20" s="120"/>
      <c r="E20" s="121"/>
      <c r="F20" s="123">
        <v>40000</v>
      </c>
      <c r="G20" s="123">
        <v>40000</v>
      </c>
      <c r="H20" s="123">
        <v>0</v>
      </c>
    </row>
    <row r="21" spans="1:8" s="82" customFormat="1" ht="10.5" customHeight="1">
      <c r="A21" s="118"/>
      <c r="B21" s="124"/>
      <c r="C21" s="120"/>
      <c r="D21" s="120"/>
      <c r="E21" s="125"/>
      <c r="F21" s="121"/>
      <c r="G21" s="123"/>
      <c r="H21" s="123"/>
    </row>
    <row r="22" spans="1:8" s="82" customFormat="1" ht="12">
      <c r="A22" s="118"/>
      <c r="B22" s="124" t="s">
        <v>251</v>
      </c>
      <c r="C22" s="120"/>
      <c r="D22" s="120"/>
      <c r="E22" s="121"/>
      <c r="F22" s="123">
        <v>10000</v>
      </c>
      <c r="G22" s="123">
        <v>50000</v>
      </c>
      <c r="H22" s="123">
        <v>0</v>
      </c>
    </row>
    <row r="23" spans="1:8" s="82" customFormat="1" ht="9.75" customHeight="1">
      <c r="A23" s="118"/>
      <c r="B23" s="124"/>
      <c r="C23" s="120"/>
      <c r="D23" s="120"/>
      <c r="E23" s="125"/>
      <c r="F23" s="121"/>
      <c r="G23" s="123"/>
      <c r="H23" s="123"/>
    </row>
    <row r="24" spans="1:8" s="82" customFormat="1" ht="24">
      <c r="A24" s="118"/>
      <c r="B24" s="124" t="s">
        <v>253</v>
      </c>
      <c r="C24" s="120"/>
      <c r="D24" s="120"/>
      <c r="E24" s="121"/>
      <c r="F24" s="123">
        <v>20500</v>
      </c>
      <c r="G24" s="123">
        <v>0</v>
      </c>
      <c r="H24" s="123">
        <v>0</v>
      </c>
    </row>
    <row r="25" spans="1:8" s="82" customFormat="1" ht="9" customHeight="1">
      <c r="A25" s="118"/>
      <c r="B25" s="124"/>
      <c r="C25" s="120"/>
      <c r="D25" s="120"/>
      <c r="E25" s="125"/>
      <c r="F25" s="121"/>
      <c r="G25" s="123"/>
      <c r="H25" s="123"/>
    </row>
    <row r="26" spans="1:8" s="82" customFormat="1" ht="9" customHeight="1">
      <c r="A26" s="126"/>
      <c r="B26" s="126"/>
      <c r="C26" s="127"/>
      <c r="D26" s="126"/>
      <c r="E26" s="87"/>
      <c r="F26" s="87"/>
      <c r="G26" s="128"/>
      <c r="H26" s="128"/>
    </row>
    <row r="27" spans="1:8" s="82" customFormat="1" ht="12">
      <c r="A27" s="259" t="s">
        <v>177</v>
      </c>
      <c r="B27" s="258" t="s">
        <v>237</v>
      </c>
      <c r="C27" s="260" t="s">
        <v>174</v>
      </c>
      <c r="D27" s="120" t="s">
        <v>178</v>
      </c>
      <c r="E27" s="121">
        <v>4200000</v>
      </c>
      <c r="F27" s="130">
        <v>6000</v>
      </c>
      <c r="G27" s="130">
        <v>350000</v>
      </c>
      <c r="H27" s="130">
        <v>300000</v>
      </c>
    </row>
    <row r="28" spans="1:8" s="82" customFormat="1" ht="12">
      <c r="A28" s="259"/>
      <c r="B28" s="258"/>
      <c r="C28" s="260"/>
      <c r="D28" s="120"/>
      <c r="E28" s="121"/>
      <c r="F28" s="121"/>
      <c r="G28" s="123"/>
      <c r="H28" s="122"/>
    </row>
    <row r="29" spans="1:8" s="82" customFormat="1" ht="12">
      <c r="A29" s="259"/>
      <c r="B29" s="258"/>
      <c r="C29" s="120"/>
      <c r="D29" s="120"/>
      <c r="E29" s="121"/>
      <c r="F29" s="121"/>
      <c r="G29" s="123"/>
      <c r="H29" s="122"/>
    </row>
    <row r="30" spans="1:8" s="82" customFormat="1" ht="12">
      <c r="A30" s="259"/>
      <c r="B30" s="258"/>
      <c r="C30" s="120"/>
      <c r="D30" s="120"/>
      <c r="E30" s="121"/>
      <c r="F30" s="121"/>
      <c r="G30" s="123"/>
      <c r="H30" s="122"/>
    </row>
    <row r="31" spans="1:8" s="82" customFormat="1" ht="25.5" customHeight="1">
      <c r="A31" s="259"/>
      <c r="B31" s="258"/>
      <c r="C31" s="120"/>
      <c r="D31" s="131"/>
      <c r="E31" s="121"/>
      <c r="F31" s="121"/>
      <c r="G31" s="123"/>
      <c r="H31" s="122"/>
    </row>
    <row r="32" spans="1:8" s="82" customFormat="1" ht="6.75" customHeight="1">
      <c r="A32" s="118"/>
      <c r="B32" s="129"/>
      <c r="C32" s="120"/>
      <c r="D32" s="131"/>
      <c r="E32" s="121"/>
      <c r="F32" s="121"/>
      <c r="G32" s="123"/>
      <c r="H32" s="122"/>
    </row>
    <row r="33" spans="1:8" s="82" customFormat="1" ht="8.25" customHeight="1">
      <c r="A33" s="132"/>
      <c r="B33" s="133"/>
      <c r="C33" s="127"/>
      <c r="D33" s="126"/>
      <c r="E33" s="87"/>
      <c r="F33" s="87"/>
      <c r="G33" s="128"/>
      <c r="H33" s="134"/>
    </row>
    <row r="34" spans="1:8" s="82" customFormat="1" ht="12">
      <c r="A34" s="259" t="s">
        <v>179</v>
      </c>
      <c r="B34" s="258" t="s">
        <v>238</v>
      </c>
      <c r="C34" s="260" t="s">
        <v>174</v>
      </c>
      <c r="D34" s="120" t="s">
        <v>180</v>
      </c>
      <c r="E34" s="121">
        <v>5253700</v>
      </c>
      <c r="F34" s="122">
        <v>3080000</v>
      </c>
      <c r="G34" s="122">
        <v>500000</v>
      </c>
      <c r="H34" s="122">
        <v>0</v>
      </c>
    </row>
    <row r="35" spans="1:8" s="82" customFormat="1" ht="12">
      <c r="A35" s="259"/>
      <c r="B35" s="258"/>
      <c r="C35" s="260"/>
      <c r="D35" s="120"/>
      <c r="E35" s="121"/>
      <c r="F35" s="121"/>
      <c r="G35" s="123"/>
      <c r="H35" s="122"/>
    </row>
    <row r="36" spans="1:8" s="82" customFormat="1" ht="12">
      <c r="A36" s="259"/>
      <c r="B36" s="258"/>
      <c r="C36" s="120"/>
      <c r="D36" s="131"/>
      <c r="E36" s="121"/>
      <c r="F36" s="121"/>
      <c r="G36" s="123"/>
      <c r="H36" s="122"/>
    </row>
    <row r="37" spans="1:8" s="82" customFormat="1" ht="12">
      <c r="A37" s="259"/>
      <c r="B37" s="258"/>
      <c r="C37" s="120"/>
      <c r="D37" s="131"/>
      <c r="E37" s="121"/>
      <c r="F37" s="121"/>
      <c r="G37" s="123"/>
      <c r="H37" s="122"/>
    </row>
    <row r="38" spans="1:8" s="82" customFormat="1" ht="5.25" customHeight="1">
      <c r="A38" s="259"/>
      <c r="B38" s="258"/>
      <c r="C38" s="120"/>
      <c r="D38" s="131"/>
      <c r="E38" s="121"/>
      <c r="F38" s="121"/>
      <c r="G38" s="123"/>
      <c r="H38" s="122"/>
    </row>
    <row r="39" spans="1:8" s="82" customFormat="1" ht="9" customHeight="1">
      <c r="A39" s="135"/>
      <c r="B39" s="136"/>
      <c r="C39" s="115"/>
      <c r="D39" s="114"/>
      <c r="E39" s="116"/>
      <c r="F39" s="116"/>
      <c r="G39" s="88"/>
      <c r="H39" s="117"/>
    </row>
    <row r="40" spans="1:8" s="82" customFormat="1" ht="9.75" customHeight="1">
      <c r="A40" s="126"/>
      <c r="B40" s="137"/>
      <c r="C40" s="126"/>
      <c r="D40" s="126"/>
      <c r="E40" s="126"/>
      <c r="F40" s="126"/>
      <c r="G40" s="126"/>
      <c r="H40" s="126"/>
    </row>
    <row r="41" spans="1:8" s="82" customFormat="1" ht="24">
      <c r="A41" s="118" t="s">
        <v>181</v>
      </c>
      <c r="B41" s="138" t="s">
        <v>182</v>
      </c>
      <c r="C41" s="263" t="s">
        <v>174</v>
      </c>
      <c r="D41" s="120" t="s">
        <v>175</v>
      </c>
      <c r="E41" s="123">
        <v>14000000</v>
      </c>
      <c r="F41" s="130">
        <f>SUM(F43:F45)</f>
        <v>1374000</v>
      </c>
      <c r="G41" s="130">
        <f>G43+G45</f>
        <v>1350000</v>
      </c>
      <c r="H41" s="130">
        <f>H43+H45</f>
        <v>0</v>
      </c>
    </row>
    <row r="42" spans="1:8" s="82" customFormat="1" ht="8.25" customHeight="1">
      <c r="A42" s="135"/>
      <c r="B42" s="203"/>
      <c r="C42" s="264"/>
      <c r="D42" s="115"/>
      <c r="E42" s="114"/>
      <c r="F42" s="117"/>
      <c r="G42" s="117"/>
      <c r="H42" s="117"/>
    </row>
    <row r="43" spans="1:8" s="82" customFormat="1" ht="36">
      <c r="A43" s="118"/>
      <c r="B43" s="139" t="s">
        <v>239</v>
      </c>
      <c r="C43" s="120"/>
      <c r="D43" s="120"/>
      <c r="E43" s="121"/>
      <c r="F43" s="123">
        <v>1200000</v>
      </c>
      <c r="G43" s="123">
        <v>1300000</v>
      </c>
      <c r="H43" s="123">
        <v>0</v>
      </c>
    </row>
    <row r="44" spans="1:8" s="82" customFormat="1" ht="8.25" customHeight="1">
      <c r="A44" s="118"/>
      <c r="B44" s="139"/>
      <c r="C44" s="120"/>
      <c r="D44" s="120"/>
      <c r="E44" s="121"/>
      <c r="F44" s="122"/>
      <c r="G44" s="122"/>
      <c r="H44" s="122"/>
    </row>
    <row r="45" spans="1:8" s="82" customFormat="1" ht="12.75" customHeight="1">
      <c r="A45" s="118"/>
      <c r="B45" s="140" t="s">
        <v>244</v>
      </c>
      <c r="C45" s="120"/>
      <c r="D45" s="120"/>
      <c r="E45" s="125"/>
      <c r="F45" s="123">
        <v>174000</v>
      </c>
      <c r="G45" s="123">
        <v>50000</v>
      </c>
      <c r="H45" s="123">
        <v>0</v>
      </c>
    </row>
    <row r="46" spans="1:8" s="82" customFormat="1" ht="20.25" customHeight="1">
      <c r="A46" s="135"/>
      <c r="B46" s="141"/>
      <c r="C46" s="115"/>
      <c r="D46" s="115"/>
      <c r="E46" s="142"/>
      <c r="F46" s="116"/>
      <c r="G46" s="88"/>
      <c r="H46" s="88"/>
    </row>
    <row r="47" spans="1:8" s="82" customFormat="1" ht="8.25" customHeight="1">
      <c r="A47" s="143"/>
      <c r="B47" s="144"/>
      <c r="C47" s="127"/>
      <c r="D47" s="127"/>
      <c r="E47" s="145"/>
      <c r="F47" s="87"/>
      <c r="G47" s="128"/>
      <c r="H47" s="128"/>
    </row>
    <row r="48" spans="1:8" s="82" customFormat="1" ht="21" customHeight="1">
      <c r="A48" s="195" t="s">
        <v>183</v>
      </c>
      <c r="B48" s="261" t="s">
        <v>184</v>
      </c>
      <c r="C48" s="263" t="s">
        <v>174</v>
      </c>
      <c r="D48" s="120" t="s">
        <v>178</v>
      </c>
      <c r="E48" s="121">
        <v>2480000</v>
      </c>
      <c r="F48" s="130">
        <f>F51</f>
        <v>5000</v>
      </c>
      <c r="G48" s="130">
        <f>G51</f>
        <v>295000</v>
      </c>
      <c r="H48" s="130">
        <f>H51</f>
        <v>0</v>
      </c>
    </row>
    <row r="49" spans="1:8" s="82" customFormat="1" ht="15.75" customHeight="1">
      <c r="A49" s="195"/>
      <c r="B49" s="261"/>
      <c r="C49" s="263"/>
      <c r="D49" s="120"/>
      <c r="E49" s="125"/>
      <c r="F49" s="123"/>
      <c r="G49" s="123"/>
      <c r="H49" s="123"/>
    </row>
    <row r="50" spans="1:8" s="82" customFormat="1" ht="6.75" customHeight="1">
      <c r="A50" s="195"/>
      <c r="B50" s="119"/>
      <c r="C50" s="194"/>
      <c r="D50" s="120"/>
      <c r="E50" s="125"/>
      <c r="F50" s="123"/>
      <c r="G50" s="123"/>
      <c r="H50" s="123"/>
    </row>
    <row r="51" spans="1:8" s="82" customFormat="1" ht="24">
      <c r="A51" s="195"/>
      <c r="B51" s="140" t="s">
        <v>240</v>
      </c>
      <c r="C51" s="120"/>
      <c r="D51" s="120"/>
      <c r="E51" s="121"/>
      <c r="F51" s="123">
        <v>5000</v>
      </c>
      <c r="G51" s="123">
        <v>295000</v>
      </c>
      <c r="H51" s="123">
        <v>0</v>
      </c>
    </row>
    <row r="52" spans="1:8" s="82" customFormat="1" ht="9" customHeight="1">
      <c r="A52" s="196"/>
      <c r="B52" s="198"/>
      <c r="C52" s="115"/>
      <c r="D52" s="115"/>
      <c r="E52" s="116"/>
      <c r="F52" s="88"/>
      <c r="G52" s="88"/>
      <c r="H52" s="88"/>
    </row>
    <row r="53" spans="1:8" s="82" customFormat="1" ht="9.75" customHeight="1">
      <c r="A53" s="132"/>
      <c r="B53" s="144"/>
      <c r="C53" s="127"/>
      <c r="D53" s="127"/>
      <c r="E53" s="145"/>
      <c r="F53" s="87"/>
      <c r="G53" s="128"/>
      <c r="H53" s="128"/>
    </row>
    <row r="54" spans="1:8" s="82" customFormat="1" ht="24">
      <c r="A54" s="265" t="s">
        <v>185</v>
      </c>
      <c r="B54" s="148" t="s">
        <v>186</v>
      </c>
      <c r="C54" s="263" t="s">
        <v>174</v>
      </c>
      <c r="D54" s="120" t="s">
        <v>187</v>
      </c>
      <c r="E54" s="121">
        <v>3000000</v>
      </c>
      <c r="F54" s="130">
        <f>F56</f>
        <v>40000</v>
      </c>
      <c r="G54" s="130">
        <v>0</v>
      </c>
      <c r="H54" s="130">
        <v>0</v>
      </c>
    </row>
    <row r="55" spans="1:8" s="82" customFormat="1" ht="6" customHeight="1">
      <c r="A55" s="265"/>
      <c r="B55" s="148"/>
      <c r="C55" s="263"/>
      <c r="D55" s="120"/>
      <c r="E55" s="121"/>
      <c r="F55" s="130"/>
      <c r="G55" s="130"/>
      <c r="H55" s="130"/>
    </row>
    <row r="56" spans="1:8" s="82" customFormat="1" ht="25.5" customHeight="1">
      <c r="A56" s="265"/>
      <c r="B56" s="262" t="s">
        <v>245</v>
      </c>
      <c r="C56" s="263"/>
      <c r="D56" s="120"/>
      <c r="E56" s="125"/>
      <c r="F56" s="123">
        <v>40000</v>
      </c>
      <c r="G56" s="123">
        <v>0</v>
      </c>
      <c r="H56" s="123">
        <v>0</v>
      </c>
    </row>
    <row r="57" spans="1:8" s="82" customFormat="1" ht="14.25" customHeight="1">
      <c r="A57" s="146"/>
      <c r="B57" s="261"/>
      <c r="C57" s="120"/>
      <c r="D57" s="120"/>
      <c r="E57" s="125"/>
      <c r="F57" s="121"/>
      <c r="G57" s="123"/>
      <c r="H57" s="123"/>
    </row>
    <row r="58" spans="1:8" s="82" customFormat="1" ht="9.75" customHeight="1">
      <c r="A58" s="132"/>
      <c r="B58" s="144"/>
      <c r="C58" s="127"/>
      <c r="D58" s="127"/>
      <c r="E58" s="145"/>
      <c r="F58" s="87"/>
      <c r="G58" s="128"/>
      <c r="H58" s="128"/>
    </row>
    <row r="59" spans="1:8" s="82" customFormat="1" ht="12" customHeight="1">
      <c r="A59" s="118" t="s">
        <v>188</v>
      </c>
      <c r="B59" s="119" t="s">
        <v>189</v>
      </c>
      <c r="C59" s="263" t="s">
        <v>174</v>
      </c>
      <c r="D59" s="120" t="s">
        <v>187</v>
      </c>
      <c r="E59" s="121">
        <v>7100000</v>
      </c>
      <c r="F59" s="130">
        <v>90000</v>
      </c>
      <c r="G59" s="122">
        <v>150000</v>
      </c>
      <c r="H59" s="122">
        <v>150000</v>
      </c>
    </row>
    <row r="60" spans="1:8" s="82" customFormat="1" ht="12">
      <c r="A60" s="146"/>
      <c r="B60" s="119"/>
      <c r="C60" s="263"/>
      <c r="D60" s="120"/>
      <c r="E60" s="125"/>
      <c r="F60" s="121"/>
      <c r="G60" s="123"/>
      <c r="H60" s="123"/>
    </row>
    <row r="61" spans="1:8" s="82" customFormat="1" ht="9.75" customHeight="1">
      <c r="A61" s="149"/>
      <c r="B61" s="150"/>
      <c r="C61" s="115"/>
      <c r="D61" s="115"/>
      <c r="E61" s="142"/>
      <c r="F61" s="116"/>
      <c r="G61" s="88"/>
      <c r="H61" s="88"/>
    </row>
    <row r="62" spans="1:8" s="82" customFormat="1" ht="9.75" customHeight="1">
      <c r="A62" s="132"/>
      <c r="B62" s="144"/>
      <c r="C62" s="127"/>
      <c r="D62" s="127"/>
      <c r="E62" s="145"/>
      <c r="F62" s="87"/>
      <c r="G62" s="128"/>
      <c r="H62" s="128"/>
    </row>
    <row r="63" spans="1:8" s="82" customFormat="1" ht="11.25" customHeight="1">
      <c r="A63" s="147" t="s">
        <v>190</v>
      </c>
      <c r="B63" s="261" t="s">
        <v>193</v>
      </c>
      <c r="C63" s="263" t="s">
        <v>174</v>
      </c>
      <c r="D63" s="120" t="s">
        <v>194</v>
      </c>
      <c r="E63" s="121">
        <v>165000</v>
      </c>
      <c r="F63" s="122">
        <v>170000</v>
      </c>
      <c r="G63" s="122">
        <v>0</v>
      </c>
      <c r="H63" s="122">
        <v>0</v>
      </c>
    </row>
    <row r="64" spans="1:8" s="82" customFormat="1" ht="9.75" customHeight="1">
      <c r="A64" s="146"/>
      <c r="B64" s="261"/>
      <c r="C64" s="263"/>
      <c r="D64" s="120"/>
      <c r="E64" s="125"/>
      <c r="F64" s="121"/>
      <c r="G64" s="123"/>
      <c r="H64" s="123"/>
    </row>
    <row r="65" spans="1:8" s="82" customFormat="1" ht="5.25" customHeight="1">
      <c r="A65" s="149"/>
      <c r="B65" s="150"/>
      <c r="C65" s="264"/>
      <c r="D65" s="115"/>
      <c r="E65" s="142"/>
      <c r="F65" s="116"/>
      <c r="G65" s="88"/>
      <c r="H65" s="88"/>
    </row>
    <row r="66" spans="1:8" s="82" customFormat="1" ht="9.75" customHeight="1">
      <c r="A66" s="132"/>
      <c r="B66" s="144"/>
      <c r="C66" s="127"/>
      <c r="D66" s="127"/>
      <c r="E66" s="145"/>
      <c r="F66" s="87"/>
      <c r="G66" s="128"/>
      <c r="H66" s="128"/>
    </row>
    <row r="67" spans="1:8" s="82" customFormat="1" ht="21" customHeight="1">
      <c r="A67" s="147" t="s">
        <v>191</v>
      </c>
      <c r="B67" s="261" t="s">
        <v>196</v>
      </c>
      <c r="C67" s="263" t="s">
        <v>174</v>
      </c>
      <c r="D67" s="120" t="s">
        <v>187</v>
      </c>
      <c r="E67" s="121">
        <v>2800000</v>
      </c>
      <c r="F67" s="130">
        <v>100000</v>
      </c>
      <c r="G67" s="122">
        <v>100000</v>
      </c>
      <c r="H67" s="122">
        <v>100000</v>
      </c>
    </row>
    <row r="68" spans="1:8" s="82" customFormat="1" ht="15.75" customHeight="1">
      <c r="A68" s="146"/>
      <c r="B68" s="261"/>
      <c r="C68" s="263"/>
      <c r="D68" s="120"/>
      <c r="E68" s="125"/>
      <c r="F68" s="121"/>
      <c r="G68" s="123"/>
      <c r="H68" s="123"/>
    </row>
    <row r="69" spans="1:8" s="82" customFormat="1" ht="4.5" customHeight="1">
      <c r="A69" s="149"/>
      <c r="B69" s="150"/>
      <c r="C69" s="115"/>
      <c r="D69" s="115"/>
      <c r="E69" s="142"/>
      <c r="F69" s="116"/>
      <c r="G69" s="88"/>
      <c r="H69" s="88"/>
    </row>
    <row r="70" spans="1:8" s="82" customFormat="1" ht="9.75" customHeight="1">
      <c r="A70" s="132"/>
      <c r="B70" s="144"/>
      <c r="C70" s="127"/>
      <c r="D70" s="127"/>
      <c r="E70" s="145"/>
      <c r="F70" s="87"/>
      <c r="G70" s="128"/>
      <c r="H70" s="128"/>
    </row>
    <row r="71" spans="1:8" s="82" customFormat="1" ht="13.5" customHeight="1">
      <c r="A71" s="147" t="s">
        <v>192</v>
      </c>
      <c r="B71" s="261" t="s">
        <v>197</v>
      </c>
      <c r="C71" s="263" t="s">
        <v>174</v>
      </c>
      <c r="D71" s="120" t="s">
        <v>187</v>
      </c>
      <c r="E71" s="121">
        <v>800000</v>
      </c>
      <c r="F71" s="122">
        <v>50000</v>
      </c>
      <c r="G71" s="122">
        <v>20000</v>
      </c>
      <c r="H71" s="122">
        <v>30000</v>
      </c>
    </row>
    <row r="72" spans="1:8" s="82" customFormat="1" ht="13.5" customHeight="1">
      <c r="A72" s="147"/>
      <c r="B72" s="261"/>
      <c r="C72" s="263"/>
      <c r="D72" s="120"/>
      <c r="E72" s="125"/>
      <c r="F72" s="121"/>
      <c r="G72" s="123"/>
      <c r="H72" s="123"/>
    </row>
    <row r="73" spans="1:8" s="82" customFormat="1" ht="5.25" customHeight="1">
      <c r="A73" s="149"/>
      <c r="B73" s="150"/>
      <c r="C73" s="115"/>
      <c r="D73" s="115"/>
      <c r="E73" s="142"/>
      <c r="F73" s="116"/>
      <c r="G73" s="88"/>
      <c r="H73" s="88"/>
    </row>
    <row r="74" spans="1:8" s="82" customFormat="1" ht="9.75" customHeight="1">
      <c r="A74" s="146"/>
      <c r="B74" s="119"/>
      <c r="C74" s="120"/>
      <c r="D74" s="120"/>
      <c r="E74" s="125"/>
      <c r="F74" s="121"/>
      <c r="G74" s="123"/>
      <c r="H74" s="123"/>
    </row>
    <row r="75" spans="1:8" s="82" customFormat="1" ht="13.5" customHeight="1">
      <c r="A75" s="147" t="s">
        <v>195</v>
      </c>
      <c r="B75" s="261" t="s">
        <v>198</v>
      </c>
      <c r="C75" s="263" t="s">
        <v>174</v>
      </c>
      <c r="D75" s="120" t="s">
        <v>187</v>
      </c>
      <c r="E75" s="121">
        <v>1100000</v>
      </c>
      <c r="F75" s="122">
        <v>5000</v>
      </c>
      <c r="G75" s="122">
        <v>10000</v>
      </c>
      <c r="H75" s="122">
        <v>10000</v>
      </c>
    </row>
    <row r="76" spans="1:8" s="82" customFormat="1" ht="13.5" customHeight="1">
      <c r="A76" s="147"/>
      <c r="B76" s="261"/>
      <c r="C76" s="263"/>
      <c r="D76" s="120"/>
      <c r="E76" s="125"/>
      <c r="F76" s="121"/>
      <c r="G76" s="123"/>
      <c r="H76" s="123"/>
    </row>
    <row r="77" spans="1:8" s="82" customFormat="1" ht="6" customHeight="1">
      <c r="A77" s="149"/>
      <c r="B77" s="150"/>
      <c r="C77" s="115"/>
      <c r="D77" s="115"/>
      <c r="E77" s="142"/>
      <c r="F77" s="116"/>
      <c r="G77" s="88"/>
      <c r="H77" s="88"/>
    </row>
    <row r="78" spans="5:8" s="82" customFormat="1" ht="12">
      <c r="E78" s="151" t="s">
        <v>17</v>
      </c>
      <c r="F78" s="86">
        <f>F13+F27+F34+F41+F48+F54+F59+F63+F67+F71+F75</f>
        <v>5032500</v>
      </c>
      <c r="G78" s="86">
        <f>G13+G27+G34+G41+G48+G54+G59+G63+G67+G71+G75</f>
        <v>4315000</v>
      </c>
      <c r="H78" s="86">
        <f>H13+H27+H34+H41+H48+H54+H59+H63+H67+H71+H75</f>
        <v>1790000</v>
      </c>
    </row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  <row r="96" s="82" customFormat="1" ht="12"/>
    <row r="97" s="82" customFormat="1" ht="12"/>
    <row r="98" s="82" customFormat="1" ht="12"/>
    <row r="99" s="82" customFormat="1" ht="12"/>
    <row r="100" s="82" customFormat="1" ht="12"/>
    <row r="101" s="82" customFormat="1" ht="12"/>
    <row r="102" s="82" customFormat="1" ht="12"/>
    <row r="103" s="82" customFormat="1" ht="12"/>
    <row r="104" s="82" customFormat="1" ht="12"/>
    <row r="105" s="82" customFormat="1" ht="12"/>
    <row r="106" s="82" customFormat="1" ht="12"/>
    <row r="107" s="82" customFormat="1" ht="12"/>
    <row r="108" s="82" customFormat="1" ht="12"/>
    <row r="109" s="82" customFormat="1" ht="12"/>
    <row r="110" s="82" customFormat="1" ht="12"/>
    <row r="111" s="82" customFormat="1" ht="12"/>
    <row r="112" s="82" customFormat="1" ht="12"/>
    <row r="113" s="82" customFormat="1" ht="12"/>
    <row r="114" s="82" customFormat="1" ht="12"/>
    <row r="115" s="82" customFormat="1" ht="12"/>
    <row r="116" s="82" customFormat="1" ht="12"/>
    <row r="117" s="82" customFormat="1" ht="12"/>
    <row r="118" s="82" customFormat="1" ht="12"/>
    <row r="119" s="82" customFormat="1" ht="12"/>
    <row r="120" s="82" customFormat="1" ht="12"/>
    <row r="121" s="82" customFormat="1" ht="12"/>
    <row r="122" s="82" customFormat="1" ht="12"/>
    <row r="123" s="82" customFormat="1" ht="12"/>
    <row r="124" s="82" customFormat="1" ht="12"/>
    <row r="125" s="82" customFormat="1" ht="12"/>
    <row r="126" s="82" customFormat="1" ht="12"/>
    <row r="127" s="82" customFormat="1" ht="12"/>
    <row r="128" s="82" customFormat="1" ht="12"/>
    <row r="129" s="82" customFormat="1" ht="12"/>
  </sheetData>
  <sheetProtection/>
  <mergeCells count="26">
    <mergeCell ref="C34:C35"/>
    <mergeCell ref="C41:C42"/>
    <mergeCell ref="A54:A56"/>
    <mergeCell ref="B67:B68"/>
    <mergeCell ref="B63:B64"/>
    <mergeCell ref="A34:A38"/>
    <mergeCell ref="B34:B38"/>
    <mergeCell ref="B48:B49"/>
    <mergeCell ref="C48:C49"/>
    <mergeCell ref="C54:C56"/>
    <mergeCell ref="B75:B76"/>
    <mergeCell ref="B56:B57"/>
    <mergeCell ref="C63:C65"/>
    <mergeCell ref="C75:C76"/>
    <mergeCell ref="C71:C72"/>
    <mergeCell ref="C59:C60"/>
    <mergeCell ref="C67:C68"/>
    <mergeCell ref="B71:B72"/>
    <mergeCell ref="A6:H7"/>
    <mergeCell ref="F9:H10"/>
    <mergeCell ref="B27:B31"/>
    <mergeCell ref="A27:A31"/>
    <mergeCell ref="C27:C28"/>
    <mergeCell ref="C13:C14"/>
    <mergeCell ref="B13:B14"/>
    <mergeCell ref="A13:A1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.875" style="6" customWidth="1"/>
    <col min="2" max="2" width="46.875" style="6" customWidth="1"/>
    <col min="3" max="3" width="16.625" style="6" customWidth="1"/>
    <col min="4" max="5" width="13.75390625" style="6" customWidth="1"/>
    <col min="6" max="6" width="19.25390625" style="3" customWidth="1"/>
    <col min="7" max="7" width="15.25390625" style="6" customWidth="1"/>
    <col min="8" max="16384" width="9.125" style="6" customWidth="1"/>
  </cols>
  <sheetData>
    <row r="1" spans="4:6" ht="12.75">
      <c r="D1" s="155"/>
      <c r="F1" s="3" t="s">
        <v>199</v>
      </c>
    </row>
    <row r="2" spans="4:6" ht="12.75">
      <c r="D2" s="75"/>
      <c r="F2" s="3" t="s">
        <v>279</v>
      </c>
    </row>
    <row r="3" spans="4:6" ht="12.75">
      <c r="D3" s="155"/>
      <c r="F3" s="3" t="s">
        <v>42</v>
      </c>
    </row>
    <row r="4" spans="4:6" ht="12" customHeight="1">
      <c r="D4" s="75"/>
      <c r="F4" s="3" t="s">
        <v>254</v>
      </c>
    </row>
    <row r="5" ht="17.25" customHeight="1"/>
    <row r="6" spans="1:7" ht="5.25" customHeight="1">
      <c r="A6" s="251" t="s">
        <v>215</v>
      </c>
      <c r="B6" s="251"/>
      <c r="C6" s="251"/>
      <c r="D6" s="251"/>
      <c r="E6" s="251"/>
      <c r="F6" s="251"/>
      <c r="G6" s="251"/>
    </row>
    <row r="7" spans="1:7" ht="14.25" customHeight="1">
      <c r="A7" s="251"/>
      <c r="B7" s="251"/>
      <c r="C7" s="251"/>
      <c r="D7" s="251"/>
      <c r="E7" s="251"/>
      <c r="F7" s="251"/>
      <c r="G7" s="251"/>
    </row>
    <row r="8" spans="1:7" ht="11.25" customHeight="1">
      <c r="A8" s="7"/>
      <c r="B8" s="7"/>
      <c r="C8" s="7"/>
      <c r="D8" s="7"/>
      <c r="E8" s="7"/>
      <c r="F8" s="42"/>
      <c r="G8" s="7"/>
    </row>
    <row r="9" spans="1:7" ht="11.25">
      <c r="A9" s="297" t="s">
        <v>159</v>
      </c>
      <c r="B9" s="298" t="s">
        <v>3</v>
      </c>
      <c r="C9" s="295" t="s">
        <v>247</v>
      </c>
      <c r="D9" s="296" t="s">
        <v>200</v>
      </c>
      <c r="E9" s="296" t="s">
        <v>201</v>
      </c>
      <c r="F9" s="296" t="s">
        <v>202</v>
      </c>
      <c r="G9" s="296"/>
    </row>
    <row r="10" spans="1:7" ht="9" customHeight="1">
      <c r="A10" s="297"/>
      <c r="B10" s="298"/>
      <c r="C10" s="295"/>
      <c r="D10" s="296"/>
      <c r="E10" s="296"/>
      <c r="F10" s="296"/>
      <c r="G10" s="296"/>
    </row>
    <row r="11" spans="1:7" ht="11.25">
      <c r="A11" s="297"/>
      <c r="B11" s="298"/>
      <c r="C11" s="295"/>
      <c r="D11" s="296"/>
      <c r="E11" s="296"/>
      <c r="F11" s="202" t="s">
        <v>203</v>
      </c>
      <c r="G11" s="156" t="s">
        <v>204</v>
      </c>
    </row>
    <row r="12" spans="1:7" s="3" customFormat="1" ht="14.25" customHeight="1">
      <c r="A12" s="288">
        <v>1</v>
      </c>
      <c r="B12" s="279" t="s">
        <v>205</v>
      </c>
      <c r="C12" s="294">
        <f>F12</f>
        <v>6000</v>
      </c>
      <c r="D12" s="276">
        <v>2007</v>
      </c>
      <c r="E12" s="276">
        <v>2012</v>
      </c>
      <c r="F12" s="158">
        <v>6000</v>
      </c>
      <c r="G12" s="159"/>
    </row>
    <row r="13" spans="1:7" s="3" customFormat="1" ht="12.75" customHeight="1">
      <c r="A13" s="288"/>
      <c r="B13" s="291"/>
      <c r="C13" s="294"/>
      <c r="D13" s="276"/>
      <c r="E13" s="276"/>
      <c r="F13" s="77"/>
      <c r="G13" s="160"/>
    </row>
    <row r="14" spans="1:7" s="3" customFormat="1" ht="12" customHeight="1">
      <c r="A14" s="270">
        <v>2</v>
      </c>
      <c r="B14" s="279" t="s">
        <v>206</v>
      </c>
      <c r="C14" s="289">
        <f>F14</f>
        <v>3080000</v>
      </c>
      <c r="D14" s="268">
        <v>2007</v>
      </c>
      <c r="E14" s="268">
        <v>2010</v>
      </c>
      <c r="F14" s="164">
        <v>3080000</v>
      </c>
      <c r="G14" s="165"/>
    </row>
    <row r="15" spans="1:7" s="3" customFormat="1" ht="9.75" customHeight="1">
      <c r="A15" s="271"/>
      <c r="B15" s="291"/>
      <c r="C15" s="293"/>
      <c r="D15" s="269"/>
      <c r="E15" s="269"/>
      <c r="F15" s="164" t="s">
        <v>207</v>
      </c>
      <c r="G15" s="165"/>
    </row>
    <row r="16" spans="1:8" s="3" customFormat="1" ht="12.75" customHeight="1">
      <c r="A16" s="271"/>
      <c r="B16" s="291"/>
      <c r="C16" s="293"/>
      <c r="D16" s="269"/>
      <c r="E16" s="269"/>
      <c r="F16" s="164">
        <v>2870000</v>
      </c>
      <c r="G16" s="165" t="s">
        <v>208</v>
      </c>
      <c r="H16" s="41"/>
    </row>
    <row r="17" spans="1:7" s="3" customFormat="1" ht="12" customHeight="1">
      <c r="A17" s="270">
        <v>3</v>
      </c>
      <c r="B17" s="272" t="s">
        <v>219</v>
      </c>
      <c r="C17" s="266">
        <f>F17</f>
        <v>42000</v>
      </c>
      <c r="D17" s="268">
        <v>2009</v>
      </c>
      <c r="E17" s="281">
        <v>2011</v>
      </c>
      <c r="F17" s="168">
        <v>42000</v>
      </c>
      <c r="G17" s="161"/>
    </row>
    <row r="18" spans="1:7" s="3" customFormat="1" ht="18" customHeight="1">
      <c r="A18" s="271"/>
      <c r="B18" s="273"/>
      <c r="C18" s="267"/>
      <c r="D18" s="269"/>
      <c r="E18" s="282"/>
      <c r="F18" s="77"/>
      <c r="G18" s="160"/>
    </row>
    <row r="19" spans="1:7" s="3" customFormat="1" ht="12" customHeight="1">
      <c r="A19" s="270">
        <v>4</v>
      </c>
      <c r="B19" s="272" t="s">
        <v>220</v>
      </c>
      <c r="C19" s="266">
        <f>F19</f>
        <v>40000</v>
      </c>
      <c r="D19" s="268">
        <v>2009</v>
      </c>
      <c r="E19" s="281">
        <v>2010</v>
      </c>
      <c r="F19" s="168">
        <v>40000</v>
      </c>
      <c r="G19" s="161"/>
    </row>
    <row r="20" spans="1:7" s="3" customFormat="1" ht="14.25" customHeight="1">
      <c r="A20" s="271"/>
      <c r="B20" s="273"/>
      <c r="C20" s="267"/>
      <c r="D20" s="269"/>
      <c r="E20" s="282"/>
      <c r="F20" s="77"/>
      <c r="G20" s="160"/>
    </row>
    <row r="21" spans="1:7" s="3" customFormat="1" ht="12" customHeight="1">
      <c r="A21" s="270">
        <v>5</v>
      </c>
      <c r="B21" s="272" t="s">
        <v>252</v>
      </c>
      <c r="C21" s="266">
        <v>10000</v>
      </c>
      <c r="D21" s="268">
        <v>2009</v>
      </c>
      <c r="E21" s="281">
        <v>2010</v>
      </c>
      <c r="F21" s="168">
        <v>10000</v>
      </c>
      <c r="G21" s="161"/>
    </row>
    <row r="22" spans="1:7" s="3" customFormat="1" ht="14.25" customHeight="1">
      <c r="A22" s="271"/>
      <c r="B22" s="273"/>
      <c r="C22" s="267"/>
      <c r="D22" s="269"/>
      <c r="E22" s="282"/>
      <c r="F22" s="77"/>
      <c r="G22" s="160"/>
    </row>
    <row r="23" spans="1:7" s="3" customFormat="1" ht="12" customHeight="1">
      <c r="A23" s="270">
        <v>6</v>
      </c>
      <c r="B23" s="272" t="s">
        <v>249</v>
      </c>
      <c r="C23" s="266">
        <v>20500</v>
      </c>
      <c r="D23" s="268">
        <v>2009</v>
      </c>
      <c r="E23" s="281">
        <v>2012</v>
      </c>
      <c r="F23" s="168">
        <v>20500</v>
      </c>
      <c r="G23" s="161"/>
    </row>
    <row r="24" spans="1:7" s="3" customFormat="1" ht="14.25" customHeight="1">
      <c r="A24" s="271"/>
      <c r="B24" s="273"/>
      <c r="C24" s="267"/>
      <c r="D24" s="269"/>
      <c r="E24" s="282"/>
      <c r="F24" s="77"/>
      <c r="G24" s="160"/>
    </row>
    <row r="25" spans="1:7" s="3" customFormat="1" ht="12" customHeight="1">
      <c r="A25" s="270">
        <v>7</v>
      </c>
      <c r="B25" s="272" t="s">
        <v>248</v>
      </c>
      <c r="C25" s="266">
        <v>50000</v>
      </c>
      <c r="D25" s="268">
        <v>2009</v>
      </c>
      <c r="E25" s="281">
        <v>2009</v>
      </c>
      <c r="F25" s="169">
        <f>C25</f>
        <v>50000</v>
      </c>
      <c r="G25" s="170"/>
    </row>
    <row r="26" spans="1:7" s="3" customFormat="1" ht="14.25" customHeight="1">
      <c r="A26" s="271"/>
      <c r="B26" s="273"/>
      <c r="C26" s="267"/>
      <c r="D26" s="269"/>
      <c r="E26" s="282"/>
      <c r="F26" s="164"/>
      <c r="G26" s="166"/>
    </row>
    <row r="27" spans="1:7" s="3" customFormat="1" ht="14.25" customHeight="1">
      <c r="A27" s="288">
        <v>8</v>
      </c>
      <c r="B27" s="277" t="s">
        <v>209</v>
      </c>
      <c r="C27" s="287">
        <f>F27</f>
        <v>1200000</v>
      </c>
      <c r="D27" s="276">
        <v>2006</v>
      </c>
      <c r="E27" s="276">
        <v>2010</v>
      </c>
      <c r="F27" s="168">
        <v>1200000</v>
      </c>
      <c r="G27" s="161"/>
    </row>
    <row r="28" spans="1:7" s="3" customFormat="1" ht="12" customHeight="1">
      <c r="A28" s="288"/>
      <c r="B28" s="277"/>
      <c r="C28" s="287"/>
      <c r="D28" s="276"/>
      <c r="E28" s="276"/>
      <c r="F28" s="164" t="s">
        <v>207</v>
      </c>
      <c r="G28" s="165"/>
    </row>
    <row r="29" spans="1:7" s="3" customFormat="1" ht="12" customHeight="1">
      <c r="A29" s="288"/>
      <c r="B29" s="277"/>
      <c r="C29" s="287"/>
      <c r="D29" s="276"/>
      <c r="E29" s="276"/>
      <c r="F29" s="164">
        <v>100000</v>
      </c>
      <c r="G29" s="165" t="s">
        <v>272</v>
      </c>
    </row>
    <row r="30" spans="1:8" s="3" customFormat="1" ht="14.25" customHeight="1">
      <c r="A30" s="288"/>
      <c r="B30" s="277"/>
      <c r="C30" s="287"/>
      <c r="D30" s="276"/>
      <c r="E30" s="276"/>
      <c r="F30" s="77">
        <v>1050000</v>
      </c>
      <c r="G30" s="165" t="s">
        <v>208</v>
      </c>
      <c r="H30" s="41"/>
    </row>
    <row r="31" spans="1:7" s="3" customFormat="1" ht="14.25" customHeight="1">
      <c r="A31" s="288">
        <v>9</v>
      </c>
      <c r="B31" s="272" t="s">
        <v>216</v>
      </c>
      <c r="C31" s="266">
        <f>F31</f>
        <v>174000</v>
      </c>
      <c r="D31" s="268">
        <v>2009</v>
      </c>
      <c r="E31" s="281">
        <v>2010</v>
      </c>
      <c r="F31" s="78">
        <v>174000</v>
      </c>
      <c r="G31" s="161"/>
    </row>
    <row r="32" spans="1:7" s="3" customFormat="1" ht="14.25" customHeight="1">
      <c r="A32" s="288"/>
      <c r="B32" s="273"/>
      <c r="C32" s="267"/>
      <c r="D32" s="269"/>
      <c r="E32" s="282"/>
      <c r="F32" s="164" t="s">
        <v>207</v>
      </c>
      <c r="G32" s="166"/>
    </row>
    <row r="33" spans="1:7" s="3" customFormat="1" ht="12" customHeight="1">
      <c r="A33" s="288"/>
      <c r="B33" s="273"/>
      <c r="C33" s="267"/>
      <c r="D33" s="269"/>
      <c r="E33" s="282"/>
      <c r="F33" s="77">
        <v>120000</v>
      </c>
      <c r="G33" s="175" t="s">
        <v>208</v>
      </c>
    </row>
    <row r="34" spans="1:7" s="3" customFormat="1" ht="12" customHeight="1">
      <c r="A34" s="270">
        <v>10</v>
      </c>
      <c r="B34" s="272" t="s">
        <v>196</v>
      </c>
      <c r="C34" s="266">
        <f>F34</f>
        <v>100000</v>
      </c>
      <c r="D34" s="268">
        <v>2007</v>
      </c>
      <c r="E34" s="281">
        <v>2015</v>
      </c>
      <c r="F34" s="78">
        <v>100000</v>
      </c>
      <c r="G34" s="171"/>
    </row>
    <row r="35" spans="1:7" s="3" customFormat="1" ht="10.5" customHeight="1">
      <c r="A35" s="271"/>
      <c r="B35" s="273"/>
      <c r="C35" s="267"/>
      <c r="D35" s="269"/>
      <c r="E35" s="282"/>
      <c r="F35" s="164"/>
      <c r="G35" s="165"/>
    </row>
    <row r="36" spans="1:8" s="3" customFormat="1" ht="12" customHeight="1">
      <c r="A36" s="278"/>
      <c r="B36" s="286"/>
      <c r="C36" s="274"/>
      <c r="D36" s="275"/>
      <c r="E36" s="283"/>
      <c r="F36" s="77"/>
      <c r="G36" s="165"/>
      <c r="H36" s="41"/>
    </row>
    <row r="37" spans="1:7" s="3" customFormat="1" ht="13.5" customHeight="1">
      <c r="A37" s="176">
        <v>11</v>
      </c>
      <c r="B37" s="279" t="s">
        <v>246</v>
      </c>
      <c r="C37" s="266">
        <v>63500</v>
      </c>
      <c r="D37" s="268">
        <v>2009</v>
      </c>
      <c r="E37" s="268">
        <v>2009</v>
      </c>
      <c r="F37" s="78">
        <f>C37</f>
        <v>63500</v>
      </c>
      <c r="G37" s="161"/>
    </row>
    <row r="38" spans="1:7" s="3" customFormat="1" ht="13.5" customHeight="1">
      <c r="A38" s="177"/>
      <c r="B38" s="280"/>
      <c r="C38" s="274"/>
      <c r="D38" s="275"/>
      <c r="E38" s="275"/>
      <c r="F38" s="77"/>
      <c r="G38" s="160"/>
    </row>
    <row r="39" spans="1:7" s="3" customFormat="1" ht="12" customHeight="1">
      <c r="A39" s="270">
        <v>12</v>
      </c>
      <c r="B39" s="277" t="s">
        <v>210</v>
      </c>
      <c r="C39" s="287">
        <f>F39</f>
        <v>5000</v>
      </c>
      <c r="D39" s="276">
        <v>2007</v>
      </c>
      <c r="E39" s="276">
        <v>2010</v>
      </c>
      <c r="F39" s="78">
        <v>5000</v>
      </c>
      <c r="G39" s="171"/>
    </row>
    <row r="40" spans="1:7" s="3" customFormat="1" ht="10.5" customHeight="1">
      <c r="A40" s="271"/>
      <c r="B40" s="277"/>
      <c r="C40" s="287"/>
      <c r="D40" s="276"/>
      <c r="E40" s="276"/>
      <c r="F40" s="164"/>
      <c r="G40" s="165"/>
    </row>
    <row r="41" spans="1:8" s="3" customFormat="1" ht="12" customHeight="1">
      <c r="A41" s="278"/>
      <c r="B41" s="277"/>
      <c r="C41" s="287"/>
      <c r="D41" s="276"/>
      <c r="E41" s="276"/>
      <c r="F41" s="77"/>
      <c r="G41" s="165"/>
      <c r="H41" s="41"/>
    </row>
    <row r="42" spans="1:7" s="3" customFormat="1" ht="12" customHeight="1">
      <c r="A42" s="270">
        <v>13</v>
      </c>
      <c r="B42" s="277" t="s">
        <v>217</v>
      </c>
      <c r="C42" s="287">
        <f>F42</f>
        <v>40000</v>
      </c>
      <c r="D42" s="276">
        <v>2009</v>
      </c>
      <c r="E42" s="276">
        <v>2009</v>
      </c>
      <c r="F42" s="78">
        <v>40000</v>
      </c>
      <c r="G42" s="161"/>
    </row>
    <row r="43" spans="1:7" s="3" customFormat="1" ht="10.5" customHeight="1">
      <c r="A43" s="278"/>
      <c r="B43" s="277"/>
      <c r="C43" s="287"/>
      <c r="D43" s="276"/>
      <c r="E43" s="276"/>
      <c r="F43" s="77"/>
      <c r="G43" s="160"/>
    </row>
    <row r="44" spans="1:8" s="3" customFormat="1" ht="9.75" customHeight="1">
      <c r="A44" s="270">
        <v>14</v>
      </c>
      <c r="B44" s="272" t="s">
        <v>243</v>
      </c>
      <c r="C44" s="266">
        <f>F44</f>
        <v>80000</v>
      </c>
      <c r="D44" s="268">
        <v>2009</v>
      </c>
      <c r="E44" s="268">
        <v>2009</v>
      </c>
      <c r="F44" s="164">
        <v>80000</v>
      </c>
      <c r="G44" s="165"/>
      <c r="H44" s="41"/>
    </row>
    <row r="45" spans="1:8" s="3" customFormat="1" ht="9.75" customHeight="1">
      <c r="A45" s="278"/>
      <c r="B45" s="286"/>
      <c r="C45" s="274"/>
      <c r="D45" s="275"/>
      <c r="E45" s="275"/>
      <c r="F45" s="164"/>
      <c r="G45" s="165"/>
      <c r="H45" s="41"/>
    </row>
    <row r="46" spans="1:7" s="3" customFormat="1" ht="11.25" customHeight="1">
      <c r="A46" s="284">
        <v>15</v>
      </c>
      <c r="B46" s="272" t="s">
        <v>189</v>
      </c>
      <c r="C46" s="266">
        <f>F46</f>
        <v>90000</v>
      </c>
      <c r="D46" s="268">
        <v>2007</v>
      </c>
      <c r="E46" s="268">
        <v>2015</v>
      </c>
      <c r="F46" s="78">
        <v>90000</v>
      </c>
      <c r="G46" s="161"/>
    </row>
    <row r="47" spans="1:7" s="3" customFormat="1" ht="9.75" customHeight="1">
      <c r="A47" s="292"/>
      <c r="B47" s="273"/>
      <c r="C47" s="267"/>
      <c r="D47" s="269"/>
      <c r="E47" s="269"/>
      <c r="F47" s="77"/>
      <c r="G47" s="160"/>
    </row>
    <row r="48" spans="1:7" s="3" customFormat="1" ht="12" customHeight="1">
      <c r="A48" s="284">
        <v>16</v>
      </c>
      <c r="B48" s="277" t="s">
        <v>211</v>
      </c>
      <c r="C48" s="287">
        <f>F48</f>
        <v>40000</v>
      </c>
      <c r="D48" s="276">
        <v>2009</v>
      </c>
      <c r="E48" s="276">
        <v>2009</v>
      </c>
      <c r="F48" s="164">
        <v>40000</v>
      </c>
      <c r="G48" s="166"/>
    </row>
    <row r="49" spans="1:7" s="3" customFormat="1" ht="9" customHeight="1">
      <c r="A49" s="285"/>
      <c r="B49" s="277"/>
      <c r="C49" s="287"/>
      <c r="D49" s="276"/>
      <c r="E49" s="276"/>
      <c r="F49" s="164"/>
      <c r="G49" s="160"/>
    </row>
    <row r="50" spans="1:7" s="3" customFormat="1" ht="12" customHeight="1">
      <c r="A50" s="284">
        <v>17</v>
      </c>
      <c r="B50" s="272" t="s">
        <v>213</v>
      </c>
      <c r="C50" s="266">
        <f>F50</f>
        <v>170000</v>
      </c>
      <c r="D50" s="268">
        <v>2008</v>
      </c>
      <c r="E50" s="268">
        <v>2009</v>
      </c>
      <c r="F50" s="78">
        <v>170000</v>
      </c>
      <c r="G50" s="161"/>
    </row>
    <row r="51" spans="1:7" s="3" customFormat="1" ht="12" customHeight="1">
      <c r="A51" s="292"/>
      <c r="B51" s="273"/>
      <c r="C51" s="267"/>
      <c r="D51" s="269"/>
      <c r="E51" s="269"/>
      <c r="F51" s="164" t="s">
        <v>207</v>
      </c>
      <c r="G51" s="166"/>
    </row>
    <row r="52" spans="1:8" s="3" customFormat="1" ht="12.75" customHeight="1">
      <c r="A52" s="285"/>
      <c r="B52" s="286"/>
      <c r="C52" s="274"/>
      <c r="D52" s="275"/>
      <c r="E52" s="275"/>
      <c r="F52" s="77">
        <v>160000</v>
      </c>
      <c r="G52" s="175" t="s">
        <v>208</v>
      </c>
      <c r="H52" s="41"/>
    </row>
    <row r="53" spans="1:7" s="3" customFormat="1" ht="12.75" customHeight="1">
      <c r="A53" s="284">
        <v>18</v>
      </c>
      <c r="B53" s="272" t="s">
        <v>197</v>
      </c>
      <c r="C53" s="266">
        <f>F53</f>
        <v>50000</v>
      </c>
      <c r="D53" s="268">
        <v>2007</v>
      </c>
      <c r="E53" s="268">
        <v>2015</v>
      </c>
      <c r="F53" s="78">
        <v>50000</v>
      </c>
      <c r="G53" s="161"/>
    </row>
    <row r="54" spans="1:7" s="3" customFormat="1" ht="9.75" customHeight="1">
      <c r="A54" s="285"/>
      <c r="B54" s="286"/>
      <c r="C54" s="274"/>
      <c r="D54" s="275"/>
      <c r="E54" s="275"/>
      <c r="F54" s="77"/>
      <c r="G54" s="160"/>
    </row>
    <row r="55" spans="1:7" s="3" customFormat="1" ht="15.75" customHeight="1">
      <c r="A55" s="284">
        <v>19</v>
      </c>
      <c r="B55" s="272" t="s">
        <v>222</v>
      </c>
      <c r="C55" s="168">
        <f>F55</f>
        <v>300000</v>
      </c>
      <c r="D55" s="163">
        <v>2009</v>
      </c>
      <c r="E55" s="163">
        <v>2009</v>
      </c>
      <c r="F55" s="197">
        <v>300000</v>
      </c>
      <c r="G55" s="174"/>
    </row>
    <row r="56" spans="1:7" s="3" customFormat="1" ht="8.25" customHeight="1">
      <c r="A56" s="292"/>
      <c r="B56" s="273"/>
      <c r="C56" s="169"/>
      <c r="D56" s="167"/>
      <c r="E56" s="167"/>
      <c r="F56" s="164" t="s">
        <v>207</v>
      </c>
      <c r="G56" s="166"/>
    </row>
    <row r="57" spans="1:8" s="3" customFormat="1" ht="14.25" customHeight="1">
      <c r="A57" s="285"/>
      <c r="B57" s="184"/>
      <c r="C57" s="172"/>
      <c r="D57" s="173"/>
      <c r="E57" s="173"/>
      <c r="F57" s="77">
        <v>300000</v>
      </c>
      <c r="G57" s="175" t="s">
        <v>208</v>
      </c>
      <c r="H57" s="41"/>
    </row>
    <row r="58" spans="1:7" s="3" customFormat="1" ht="14.25" customHeight="1">
      <c r="A58" s="176">
        <v>20</v>
      </c>
      <c r="B58" s="291" t="s">
        <v>198</v>
      </c>
      <c r="C58" s="168">
        <f>F58</f>
        <v>5000</v>
      </c>
      <c r="D58" s="167">
        <v>2008</v>
      </c>
      <c r="E58" s="163">
        <v>2011</v>
      </c>
      <c r="F58" s="78">
        <v>5000</v>
      </c>
      <c r="G58" s="174"/>
    </row>
    <row r="59" spans="1:7" s="3" customFormat="1" ht="9" customHeight="1">
      <c r="A59" s="177"/>
      <c r="B59" s="280"/>
      <c r="C59" s="172"/>
      <c r="D59" s="173"/>
      <c r="E59" s="173"/>
      <c r="F59" s="77"/>
      <c r="G59" s="178"/>
    </row>
    <row r="60" spans="1:7" s="3" customFormat="1" ht="12" customHeight="1">
      <c r="A60" s="176">
        <v>21</v>
      </c>
      <c r="B60" s="279" t="s">
        <v>212</v>
      </c>
      <c r="C60" s="289">
        <f>F60</f>
        <v>39000</v>
      </c>
      <c r="D60" s="268">
        <v>2009</v>
      </c>
      <c r="E60" s="268">
        <v>2009</v>
      </c>
      <c r="F60" s="78">
        <v>39000</v>
      </c>
      <c r="G60" s="161"/>
    </row>
    <row r="61" spans="1:7" s="3" customFormat="1" ht="10.5" customHeight="1">
      <c r="A61" s="177"/>
      <c r="B61" s="280"/>
      <c r="C61" s="290"/>
      <c r="D61" s="275"/>
      <c r="E61" s="275"/>
      <c r="F61" s="77"/>
      <c r="G61" s="160"/>
    </row>
    <row r="62" spans="1:7" s="3" customFormat="1" ht="11.25" customHeight="1">
      <c r="A62" s="176">
        <v>22</v>
      </c>
      <c r="B62" s="157" t="s">
        <v>218</v>
      </c>
      <c r="C62" s="162">
        <f>F62</f>
        <v>13200</v>
      </c>
      <c r="D62" s="163">
        <v>2009</v>
      </c>
      <c r="E62" s="163">
        <v>2009</v>
      </c>
      <c r="F62" s="78">
        <v>13200</v>
      </c>
      <c r="G62" s="161"/>
    </row>
    <row r="63" spans="1:7" s="3" customFormat="1" ht="9.75" customHeight="1">
      <c r="A63" s="177"/>
      <c r="B63" s="179"/>
      <c r="C63" s="180"/>
      <c r="D63" s="173"/>
      <c r="E63" s="173"/>
      <c r="F63" s="77"/>
      <c r="G63" s="160"/>
    </row>
    <row r="64" spans="1:7" s="3" customFormat="1" ht="13.5" customHeight="1">
      <c r="A64" s="176">
        <v>23</v>
      </c>
      <c r="B64" s="279" t="s">
        <v>214</v>
      </c>
      <c r="C64" s="266">
        <f>F64</f>
        <v>10000</v>
      </c>
      <c r="D64" s="268">
        <v>2009</v>
      </c>
      <c r="E64" s="268">
        <v>2009</v>
      </c>
      <c r="F64" s="78">
        <v>10000</v>
      </c>
      <c r="G64" s="161"/>
    </row>
    <row r="65" spans="1:7" s="3" customFormat="1" ht="13.5" customHeight="1">
      <c r="A65" s="177"/>
      <c r="B65" s="280"/>
      <c r="C65" s="274"/>
      <c r="D65" s="275"/>
      <c r="E65" s="275"/>
      <c r="F65" s="77"/>
      <c r="G65" s="160"/>
    </row>
    <row r="66" spans="2:8" ht="12" customHeight="1">
      <c r="B66" s="181"/>
      <c r="C66" s="44"/>
      <c r="E66" s="182" t="s">
        <v>17</v>
      </c>
      <c r="F66" s="76">
        <f>F12+F14+F17+F19+F21+F23+F25+F27+F31+F34+F37+F39+F42+F44+F46+F48+F50+F53+F55+F58+F60+F62+F64</f>
        <v>5628200</v>
      </c>
      <c r="G66" s="183"/>
      <c r="H66" s="44"/>
    </row>
    <row r="67" ht="11.25">
      <c r="C67" s="44"/>
    </row>
    <row r="68" ht="11.25">
      <c r="C68" s="44"/>
    </row>
  </sheetData>
  <sheetProtection/>
  <mergeCells count="107">
    <mergeCell ref="C46:C47"/>
    <mergeCell ref="D46:D47"/>
    <mergeCell ref="E44:E45"/>
    <mergeCell ref="A50:A52"/>
    <mergeCell ref="A46:A47"/>
    <mergeCell ref="B46:B47"/>
    <mergeCell ref="B50:B52"/>
    <mergeCell ref="A48:A49"/>
    <mergeCell ref="A44:A45"/>
    <mergeCell ref="B44:B45"/>
    <mergeCell ref="A6:G7"/>
    <mergeCell ref="C9:C11"/>
    <mergeCell ref="D9:D11"/>
    <mergeCell ref="E9:E11"/>
    <mergeCell ref="F9:G10"/>
    <mergeCell ref="A9:A11"/>
    <mergeCell ref="B9:B11"/>
    <mergeCell ref="E12:E13"/>
    <mergeCell ref="C12:C13"/>
    <mergeCell ref="E48:E49"/>
    <mergeCell ref="D48:D49"/>
    <mergeCell ref="B48:B49"/>
    <mergeCell ref="E17:E18"/>
    <mergeCell ref="B34:B36"/>
    <mergeCell ref="C44:C45"/>
    <mergeCell ref="E46:E47"/>
    <mergeCell ref="B31:B33"/>
    <mergeCell ref="D12:D13"/>
    <mergeCell ref="C14:C16"/>
    <mergeCell ref="D14:D16"/>
    <mergeCell ref="E14:E16"/>
    <mergeCell ref="E19:E20"/>
    <mergeCell ref="A12:A13"/>
    <mergeCell ref="B12:B13"/>
    <mergeCell ref="A14:A16"/>
    <mergeCell ref="B14:B16"/>
    <mergeCell ref="A17:A18"/>
    <mergeCell ref="A55:A57"/>
    <mergeCell ref="D17:D18"/>
    <mergeCell ref="C19:C20"/>
    <mergeCell ref="D19:D20"/>
    <mergeCell ref="B27:B30"/>
    <mergeCell ref="C27:C30"/>
    <mergeCell ref="C17:C18"/>
    <mergeCell ref="B19:B20"/>
    <mergeCell ref="B17:B18"/>
    <mergeCell ref="A19:A20"/>
    <mergeCell ref="B60:B61"/>
    <mergeCell ref="C60:C61"/>
    <mergeCell ref="B55:B56"/>
    <mergeCell ref="C53:C54"/>
    <mergeCell ref="B64:B65"/>
    <mergeCell ref="B58:B59"/>
    <mergeCell ref="D27:D30"/>
    <mergeCell ref="A27:A30"/>
    <mergeCell ref="D42:D43"/>
    <mergeCell ref="C34:C36"/>
    <mergeCell ref="D44:D45"/>
    <mergeCell ref="C39:C41"/>
    <mergeCell ref="A31:A33"/>
    <mergeCell ref="A39:A41"/>
    <mergeCell ref="C42:C43"/>
    <mergeCell ref="B39:B41"/>
    <mergeCell ref="E31:E33"/>
    <mergeCell ref="A53:A54"/>
    <mergeCell ref="B53:B54"/>
    <mergeCell ref="E50:E52"/>
    <mergeCell ref="D50:D52"/>
    <mergeCell ref="C50:C52"/>
    <mergeCell ref="E53:E54"/>
    <mergeCell ref="D53:D54"/>
    <mergeCell ref="C48:C49"/>
    <mergeCell ref="D39:D41"/>
    <mergeCell ref="C21:C22"/>
    <mergeCell ref="D21:D22"/>
    <mergeCell ref="C31:C33"/>
    <mergeCell ref="D34:D36"/>
    <mergeCell ref="E21:E22"/>
    <mergeCell ref="D31:D33"/>
    <mergeCell ref="E27:E30"/>
    <mergeCell ref="E25:E26"/>
    <mergeCell ref="E23:E24"/>
    <mergeCell ref="E34:E36"/>
    <mergeCell ref="B42:B43"/>
    <mergeCell ref="A42:A43"/>
    <mergeCell ref="A34:A36"/>
    <mergeCell ref="B37:B38"/>
    <mergeCell ref="A21:A22"/>
    <mergeCell ref="B21:B22"/>
    <mergeCell ref="A23:A24"/>
    <mergeCell ref="B23:B24"/>
    <mergeCell ref="C37:C38"/>
    <mergeCell ref="D37:D38"/>
    <mergeCell ref="E37:E38"/>
    <mergeCell ref="E42:E43"/>
    <mergeCell ref="E64:E65"/>
    <mergeCell ref="E60:E61"/>
    <mergeCell ref="D60:D61"/>
    <mergeCell ref="C64:C65"/>
    <mergeCell ref="D64:D65"/>
    <mergeCell ref="E39:E41"/>
    <mergeCell ref="C23:C24"/>
    <mergeCell ref="D23:D24"/>
    <mergeCell ref="A25:A26"/>
    <mergeCell ref="B25:B26"/>
    <mergeCell ref="C25:C26"/>
    <mergeCell ref="D25:D2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7.875" style="81" customWidth="1"/>
    <col min="2" max="2" width="9.125" style="81" customWidth="1"/>
    <col min="3" max="3" width="12.00390625" style="81" bestFit="1" customWidth="1"/>
    <col min="4" max="5" width="9.125" style="81" customWidth="1"/>
    <col min="6" max="6" width="21.875" style="81" customWidth="1"/>
    <col min="7" max="7" width="11.375" style="84" bestFit="1" customWidth="1"/>
    <col min="8" max="16384" width="9.125" style="81" customWidth="1"/>
  </cols>
  <sheetData>
    <row r="1" ht="12">
      <c r="F1" s="6" t="s">
        <v>223</v>
      </c>
    </row>
    <row r="2" ht="12">
      <c r="F2" s="3" t="s">
        <v>279</v>
      </c>
    </row>
    <row r="3" ht="12">
      <c r="F3" s="3" t="s">
        <v>42</v>
      </c>
    </row>
    <row r="4" ht="12">
      <c r="F4" s="3" t="s">
        <v>254</v>
      </c>
    </row>
    <row r="8" ht="12">
      <c r="B8" s="81" t="s">
        <v>233</v>
      </c>
    </row>
    <row r="9" ht="12">
      <c r="C9" s="81" t="s">
        <v>224</v>
      </c>
    </row>
    <row r="11" ht="12">
      <c r="G11" s="83"/>
    </row>
    <row r="12" ht="12">
      <c r="G12" s="83"/>
    </row>
    <row r="13" spans="1:7" ht="12">
      <c r="A13" s="188" t="s">
        <v>225</v>
      </c>
      <c r="G13" s="189">
        <f>G15</f>
        <v>4500000</v>
      </c>
    </row>
    <row r="14" ht="12">
      <c r="G14" s="83"/>
    </row>
    <row r="15" spans="1:7" ht="30" customHeight="1">
      <c r="A15" s="190" t="s">
        <v>226</v>
      </c>
      <c r="B15" s="299" t="s">
        <v>227</v>
      </c>
      <c r="C15" s="299"/>
      <c r="D15" s="299"/>
      <c r="E15" s="299"/>
      <c r="F15" s="299"/>
      <c r="G15" s="192">
        <f>SUM(G17:G34)</f>
        <v>4500000</v>
      </c>
    </row>
    <row r="16" spans="2:7" ht="12">
      <c r="B16" s="81" t="s">
        <v>207</v>
      </c>
      <c r="G16" s="185"/>
    </row>
    <row r="17" spans="3:7" ht="12" customHeight="1">
      <c r="C17" s="301" t="s">
        <v>228</v>
      </c>
      <c r="D17" s="301"/>
      <c r="E17" s="301"/>
      <c r="F17" s="301"/>
      <c r="G17" s="300">
        <v>2870000</v>
      </c>
    </row>
    <row r="18" spans="3:7" ht="12">
      <c r="C18" s="301"/>
      <c r="D18" s="301"/>
      <c r="E18" s="301"/>
      <c r="F18" s="301"/>
      <c r="G18" s="300"/>
    </row>
    <row r="19" spans="3:7" ht="12">
      <c r="C19" s="301"/>
      <c r="D19" s="301"/>
      <c r="E19" s="301"/>
      <c r="F19" s="301"/>
      <c r="G19" s="300"/>
    </row>
    <row r="20" spans="3:7" ht="12">
      <c r="C20" s="85"/>
      <c r="D20" s="85"/>
      <c r="E20" s="85"/>
      <c r="F20" s="85"/>
      <c r="G20" s="185"/>
    </row>
    <row r="21" spans="3:7" ht="12" customHeight="1">
      <c r="C21" s="301" t="s">
        <v>229</v>
      </c>
      <c r="D21" s="301"/>
      <c r="E21" s="301"/>
      <c r="F21" s="301"/>
      <c r="G21" s="300">
        <v>1050000</v>
      </c>
    </row>
    <row r="22" spans="3:7" ht="12">
      <c r="C22" s="301"/>
      <c r="D22" s="301"/>
      <c r="E22" s="301"/>
      <c r="F22" s="301"/>
      <c r="G22" s="300"/>
    </row>
    <row r="23" spans="3:7" ht="12">
      <c r="C23" s="301"/>
      <c r="D23" s="301"/>
      <c r="E23" s="301"/>
      <c r="F23" s="301"/>
      <c r="G23" s="300"/>
    </row>
    <row r="24" spans="3:7" ht="12">
      <c r="C24" s="85"/>
      <c r="D24" s="85"/>
      <c r="E24" s="85"/>
      <c r="F24" s="85"/>
      <c r="G24" s="185"/>
    </row>
    <row r="25" spans="3:7" ht="12">
      <c r="C25" s="301" t="s">
        <v>250</v>
      </c>
      <c r="D25" s="301"/>
      <c r="E25" s="301"/>
      <c r="F25" s="301"/>
      <c r="G25" s="304">
        <v>120000</v>
      </c>
    </row>
    <row r="26" spans="3:7" ht="12">
      <c r="C26" s="301"/>
      <c r="D26" s="301"/>
      <c r="E26" s="301"/>
      <c r="F26" s="301"/>
      <c r="G26" s="304"/>
    </row>
    <row r="27" spans="3:7" ht="12">
      <c r="C27" s="301"/>
      <c r="D27" s="301"/>
      <c r="E27" s="301"/>
      <c r="F27" s="301"/>
      <c r="G27" s="304"/>
    </row>
    <row r="28" spans="3:7" ht="12">
      <c r="C28" s="193"/>
      <c r="D28" s="193"/>
      <c r="E28" s="193"/>
      <c r="F28" s="193"/>
      <c r="G28" s="83"/>
    </row>
    <row r="29" spans="3:7" ht="12">
      <c r="C29" s="301" t="s">
        <v>234</v>
      </c>
      <c r="D29" s="301"/>
      <c r="E29" s="301"/>
      <c r="F29" s="301"/>
      <c r="G29" s="304">
        <v>160000</v>
      </c>
    </row>
    <row r="30" spans="3:7" ht="12">
      <c r="C30" s="301"/>
      <c r="D30" s="301"/>
      <c r="E30" s="301"/>
      <c r="F30" s="301"/>
      <c r="G30" s="304"/>
    </row>
    <row r="31" spans="3:7" ht="12">
      <c r="C31" s="301"/>
      <c r="D31" s="301"/>
      <c r="E31" s="301"/>
      <c r="F31" s="301"/>
      <c r="G31" s="304"/>
    </row>
    <row r="32" spans="3:7" ht="12">
      <c r="C32" s="193"/>
      <c r="D32" s="193"/>
      <c r="E32" s="193"/>
      <c r="F32" s="193"/>
      <c r="G32" s="83"/>
    </row>
    <row r="33" spans="3:7" ht="12">
      <c r="C33" s="193"/>
      <c r="D33" s="193"/>
      <c r="E33" s="193"/>
      <c r="F33" s="193"/>
      <c r="G33" s="83"/>
    </row>
    <row r="34" spans="1:7" ht="36.75" customHeight="1">
      <c r="A34" s="190"/>
      <c r="B34" s="191"/>
      <c r="C34" s="303" t="s">
        <v>235</v>
      </c>
      <c r="D34" s="303"/>
      <c r="E34" s="303"/>
      <c r="F34" s="303"/>
      <c r="G34" s="83">
        <v>300000</v>
      </c>
    </row>
    <row r="35" spans="3:7" ht="12">
      <c r="C35" s="193"/>
      <c r="D35" s="193"/>
      <c r="E35" s="193"/>
      <c r="F35" s="193"/>
      <c r="G35" s="83"/>
    </row>
    <row r="36" spans="3:7" ht="12">
      <c r="C36" s="193"/>
      <c r="D36" s="193"/>
      <c r="E36" s="193"/>
      <c r="F36" s="193"/>
      <c r="G36" s="83"/>
    </row>
    <row r="37" spans="3:7" ht="12">
      <c r="C37" s="193"/>
      <c r="D37" s="193"/>
      <c r="E37" s="193"/>
      <c r="F37" s="193"/>
      <c r="G37" s="83"/>
    </row>
    <row r="38" spans="1:7" s="188" customFormat="1" ht="12">
      <c r="A38" s="188" t="s">
        <v>230</v>
      </c>
      <c r="G38" s="189">
        <f>SUM(G40)</f>
        <v>1440400</v>
      </c>
    </row>
    <row r="39" ht="12">
      <c r="G39" s="83"/>
    </row>
    <row r="40" spans="1:7" ht="12">
      <c r="A40" s="81" t="s">
        <v>231</v>
      </c>
      <c r="B40" s="302" t="s">
        <v>232</v>
      </c>
      <c r="C40" s="302"/>
      <c r="D40" s="302"/>
      <c r="E40" s="302"/>
      <c r="F40" s="302"/>
      <c r="G40" s="83">
        <v>1440400</v>
      </c>
    </row>
  </sheetData>
  <sheetProtection/>
  <mergeCells count="11">
    <mergeCell ref="G25:G27"/>
    <mergeCell ref="B15:F15"/>
    <mergeCell ref="G17:G19"/>
    <mergeCell ref="G21:G23"/>
    <mergeCell ref="C17:F19"/>
    <mergeCell ref="C21:F23"/>
    <mergeCell ref="B40:F40"/>
    <mergeCell ref="C25:F27"/>
    <mergeCell ref="C29:F31"/>
    <mergeCell ref="C34:F34"/>
    <mergeCell ref="G29:G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F3" sqref="F3"/>
    </sheetView>
  </sheetViews>
  <sheetFormatPr defaultColWidth="9.00390625" defaultRowHeight="12.75"/>
  <cols>
    <col min="2" max="2" width="25.00390625" style="0" customWidth="1"/>
    <col min="3" max="3" width="13.375" style="0" customWidth="1"/>
    <col min="4" max="4" width="11.25390625" style="0" customWidth="1"/>
    <col min="5" max="5" width="10.375" style="0" customWidth="1"/>
    <col min="7" max="7" width="15.625" style="0" customWidth="1"/>
  </cols>
  <sheetData>
    <row r="2" spans="1:8" ht="12.75">
      <c r="A2" s="82"/>
      <c r="B2" s="82"/>
      <c r="C2" s="82"/>
      <c r="D2" s="82"/>
      <c r="E2" s="82"/>
      <c r="F2" s="6" t="s">
        <v>124</v>
      </c>
      <c r="G2" s="82"/>
      <c r="H2" s="82"/>
    </row>
    <row r="3" spans="1:8" ht="12.75">
      <c r="A3" s="82"/>
      <c r="B3" s="82"/>
      <c r="C3" s="82"/>
      <c r="D3" s="82"/>
      <c r="E3" s="82"/>
      <c r="F3" s="3" t="s">
        <v>279</v>
      </c>
      <c r="G3" s="82"/>
      <c r="H3" s="82"/>
    </row>
    <row r="4" spans="1:8" ht="12.75">
      <c r="A4" s="82"/>
      <c r="B4" s="82"/>
      <c r="C4" s="82"/>
      <c r="D4" s="82"/>
      <c r="E4" s="82"/>
      <c r="F4" s="3" t="s">
        <v>42</v>
      </c>
      <c r="G4" s="82"/>
      <c r="H4" s="82"/>
    </row>
    <row r="5" spans="1:8" ht="12.75">
      <c r="A5" s="82"/>
      <c r="B5" s="82"/>
      <c r="C5" s="82"/>
      <c r="D5" s="82"/>
      <c r="E5" s="82"/>
      <c r="F5" s="3" t="s">
        <v>254</v>
      </c>
      <c r="G5" s="82"/>
      <c r="H5" s="82"/>
    </row>
    <row r="6" spans="1:8" ht="12.75">
      <c r="A6" s="82"/>
      <c r="B6" s="82"/>
      <c r="C6" s="82"/>
      <c r="D6" s="82"/>
      <c r="E6" s="82"/>
      <c r="F6" s="82"/>
      <c r="G6" s="82"/>
      <c r="H6" s="82"/>
    </row>
    <row r="7" spans="1:8" ht="12.75">
      <c r="A7" s="82"/>
      <c r="B7" s="82"/>
      <c r="C7" s="82"/>
      <c r="D7" s="82"/>
      <c r="E7" s="82"/>
      <c r="F7" s="82"/>
      <c r="G7" s="82"/>
      <c r="H7" s="82"/>
    </row>
    <row r="8" spans="1:8" ht="12.75">
      <c r="A8" s="82"/>
      <c r="B8" s="82"/>
      <c r="C8" s="82"/>
      <c r="D8" s="82"/>
      <c r="E8" s="82"/>
      <c r="F8" s="82"/>
      <c r="G8" s="82"/>
      <c r="H8" s="82"/>
    </row>
    <row r="9" spans="1:8" ht="12.75">
      <c r="A9" s="305" t="s">
        <v>154</v>
      </c>
      <c r="B9" s="305"/>
      <c r="C9" s="305"/>
      <c r="D9" s="305"/>
      <c r="E9" s="305"/>
      <c r="F9" s="305"/>
      <c r="G9" s="305"/>
      <c r="H9" s="305"/>
    </row>
    <row r="10" spans="1:8" ht="12.75">
      <c r="A10" s="305"/>
      <c r="B10" s="305"/>
      <c r="C10" s="305"/>
      <c r="D10" s="305"/>
      <c r="E10" s="305"/>
      <c r="F10" s="305"/>
      <c r="G10" s="305"/>
      <c r="H10" s="305"/>
    </row>
    <row r="11" spans="1:8" ht="12.75">
      <c r="A11" s="3"/>
      <c r="B11" s="3"/>
      <c r="C11" s="89"/>
      <c r="D11" s="89"/>
      <c r="E11" s="89"/>
      <c r="F11" s="89"/>
      <c r="G11" s="3"/>
      <c r="H11" s="3"/>
    </row>
    <row r="12" spans="1:8" ht="12.75">
      <c r="A12" s="3"/>
      <c r="B12" s="90"/>
      <c r="C12" s="90"/>
      <c r="D12" s="90" t="s">
        <v>113</v>
      </c>
      <c r="E12" s="90"/>
      <c r="F12" s="90"/>
      <c r="G12" s="90"/>
      <c r="H12" s="90"/>
    </row>
    <row r="13" spans="1:8" ht="12.75">
      <c r="A13" s="3"/>
      <c r="B13" s="90"/>
      <c r="C13" s="90"/>
      <c r="D13" s="90"/>
      <c r="E13" s="90"/>
      <c r="F13" s="90"/>
      <c r="G13" s="90"/>
      <c r="H13" s="90"/>
    </row>
    <row r="14" spans="1:8" ht="12.75">
      <c r="A14" s="3"/>
      <c r="B14" s="104"/>
      <c r="C14" s="104" t="s">
        <v>133</v>
      </c>
      <c r="D14" s="104"/>
      <c r="E14" s="104"/>
      <c r="F14" s="104"/>
      <c r="G14" s="104" t="s">
        <v>133</v>
      </c>
      <c r="H14" s="90"/>
    </row>
    <row r="15" spans="1:8" ht="12.75">
      <c r="A15" s="3"/>
      <c r="B15" s="105" t="s">
        <v>3</v>
      </c>
      <c r="C15" s="105" t="s">
        <v>134</v>
      </c>
      <c r="D15" s="105" t="s">
        <v>135</v>
      </c>
      <c r="E15" s="105" t="s">
        <v>43</v>
      </c>
      <c r="F15" s="105" t="s">
        <v>136</v>
      </c>
      <c r="G15" s="105" t="s">
        <v>137</v>
      </c>
      <c r="H15" s="90"/>
    </row>
    <row r="16" spans="1:8" ht="12.75">
      <c r="A16" s="3"/>
      <c r="B16" s="106"/>
      <c r="C16" s="106" t="s">
        <v>138</v>
      </c>
      <c r="D16" s="106"/>
      <c r="E16" s="106"/>
      <c r="F16" s="106"/>
      <c r="G16" s="106" t="s">
        <v>138</v>
      </c>
      <c r="H16" s="94"/>
    </row>
    <row r="17" spans="1:8" ht="15" customHeight="1">
      <c r="A17" s="3"/>
      <c r="B17" s="91"/>
      <c r="C17" s="95"/>
      <c r="D17" s="95"/>
      <c r="E17" s="95"/>
      <c r="F17" s="95"/>
      <c r="G17" s="95"/>
      <c r="H17" s="96"/>
    </row>
    <row r="18" spans="1:8" s="74" customFormat="1" ht="12.75" customHeight="1" hidden="1">
      <c r="A18" s="3"/>
      <c r="B18" s="92" t="s">
        <v>139</v>
      </c>
      <c r="C18" s="97">
        <v>14048</v>
      </c>
      <c r="D18" s="97">
        <v>11000</v>
      </c>
      <c r="E18" s="97">
        <f>SUM(C18:D18)</f>
        <v>25048</v>
      </c>
      <c r="F18" s="97">
        <v>17500</v>
      </c>
      <c r="G18" s="97">
        <f>E18-F18</f>
        <v>7548</v>
      </c>
      <c r="H18" s="96"/>
    </row>
    <row r="19" spans="1:8" s="74" customFormat="1" ht="12" customHeight="1" hidden="1">
      <c r="A19" s="3"/>
      <c r="B19" s="92" t="s">
        <v>140</v>
      </c>
      <c r="C19" s="97">
        <v>2464</v>
      </c>
      <c r="D19" s="97">
        <v>150</v>
      </c>
      <c r="E19" s="97">
        <f>SUM(C19:D19)</f>
        <v>2614</v>
      </c>
      <c r="F19" s="97">
        <v>2614</v>
      </c>
      <c r="G19" s="97">
        <f>E19-F19</f>
        <v>0</v>
      </c>
      <c r="H19" s="96"/>
    </row>
    <row r="20" spans="1:8" s="74" customFormat="1" ht="11.25" customHeight="1" hidden="1">
      <c r="A20" s="3"/>
      <c r="B20" s="92" t="s">
        <v>141</v>
      </c>
      <c r="C20" s="97">
        <v>1125</v>
      </c>
      <c r="D20" s="97">
        <v>450</v>
      </c>
      <c r="E20" s="97">
        <f>SUM(C20:D20)</f>
        <v>1575</v>
      </c>
      <c r="F20" s="97">
        <v>500</v>
      </c>
      <c r="G20" s="97">
        <f>E20-F20</f>
        <v>1075</v>
      </c>
      <c r="H20" s="96"/>
    </row>
    <row r="21" spans="1:8" s="74" customFormat="1" ht="12.75" customHeight="1" hidden="1">
      <c r="A21" s="3"/>
      <c r="B21" s="92" t="s">
        <v>142</v>
      </c>
      <c r="C21" s="97">
        <v>1326</v>
      </c>
      <c r="D21" s="97">
        <v>2000</v>
      </c>
      <c r="E21" s="97">
        <f>SUM(C21:D21)</f>
        <v>3326</v>
      </c>
      <c r="F21" s="97">
        <v>1500</v>
      </c>
      <c r="G21" s="97">
        <f>E21-F21</f>
        <v>1826</v>
      </c>
      <c r="H21" s="96"/>
    </row>
    <row r="22" spans="1:8" s="74" customFormat="1" ht="12.75" customHeight="1">
      <c r="A22" s="3"/>
      <c r="B22" s="92" t="s">
        <v>143</v>
      </c>
      <c r="C22" s="97">
        <f>SUM(C18:C21)</f>
        <v>18963</v>
      </c>
      <c r="D22" s="97">
        <f>SUM(D18:D21)</f>
        <v>13600</v>
      </c>
      <c r="E22" s="97">
        <f>SUM(E18:E21)</f>
        <v>32563</v>
      </c>
      <c r="F22" s="97">
        <f>SUM(F18:F21)</f>
        <v>22114</v>
      </c>
      <c r="G22" s="97">
        <f>SUM(G18:G21)</f>
        <v>10449</v>
      </c>
      <c r="H22" s="96"/>
    </row>
    <row r="23" spans="1:8" s="74" customFormat="1" ht="12" customHeight="1">
      <c r="A23" s="3"/>
      <c r="B23" s="93" t="s">
        <v>144</v>
      </c>
      <c r="C23" s="98"/>
      <c r="D23" s="98"/>
      <c r="E23" s="98"/>
      <c r="F23" s="98"/>
      <c r="G23" s="98"/>
      <c r="H23" s="96"/>
    </row>
    <row r="24" spans="1:8" s="74" customFormat="1" ht="14.25" customHeight="1">
      <c r="A24" s="3"/>
      <c r="B24" s="91"/>
      <c r="C24" s="99"/>
      <c r="D24" s="99"/>
      <c r="E24" s="99"/>
      <c r="F24" s="99"/>
      <c r="G24" s="99"/>
      <c r="H24" s="90"/>
    </row>
    <row r="25" spans="1:8" s="74" customFormat="1" ht="10.5" customHeight="1">
      <c r="A25" s="3"/>
      <c r="B25" s="92" t="s">
        <v>145</v>
      </c>
      <c r="C25" s="97">
        <v>2301</v>
      </c>
      <c r="D25" s="97">
        <v>5820</v>
      </c>
      <c r="E25" s="97">
        <f>SUM(C25:D25)</f>
        <v>8121</v>
      </c>
      <c r="F25" s="97">
        <v>5820</v>
      </c>
      <c r="G25" s="97">
        <f>E25-F25</f>
        <v>2301</v>
      </c>
      <c r="H25" s="94"/>
    </row>
    <row r="26" spans="1:8" s="74" customFormat="1" ht="15" customHeight="1">
      <c r="A26" s="3"/>
      <c r="B26" s="93" t="s">
        <v>146</v>
      </c>
      <c r="C26" s="98"/>
      <c r="D26" s="98"/>
      <c r="E26" s="98"/>
      <c r="F26" s="98" t="s">
        <v>81</v>
      </c>
      <c r="G26" s="98"/>
      <c r="H26" s="90"/>
    </row>
    <row r="27" spans="1:8" s="74" customFormat="1" ht="12.75">
      <c r="A27" s="3"/>
      <c r="B27" s="91"/>
      <c r="C27" s="99"/>
      <c r="D27" s="99"/>
      <c r="E27" s="99"/>
      <c r="F27" s="99"/>
      <c r="G27" s="99"/>
      <c r="H27" s="90"/>
    </row>
    <row r="28" spans="1:8" s="74" customFormat="1" ht="10.5" customHeight="1">
      <c r="A28" s="3"/>
      <c r="B28" s="92" t="s">
        <v>147</v>
      </c>
      <c r="C28" s="97">
        <v>10513</v>
      </c>
      <c r="D28" s="97">
        <v>96000</v>
      </c>
      <c r="E28" s="97">
        <f>SUM(C28:D28)</f>
        <v>106513</v>
      </c>
      <c r="F28" s="97">
        <v>100800</v>
      </c>
      <c r="G28" s="97">
        <f>E28-F28</f>
        <v>5713</v>
      </c>
      <c r="H28" s="90"/>
    </row>
    <row r="29" spans="1:8" s="74" customFormat="1" ht="12" customHeight="1">
      <c r="A29" s="3"/>
      <c r="B29" s="93" t="s">
        <v>148</v>
      </c>
      <c r="C29" s="98"/>
      <c r="D29" s="98"/>
      <c r="E29" s="98"/>
      <c r="F29" s="98"/>
      <c r="G29" s="98"/>
      <c r="H29" s="90"/>
    </row>
    <row r="30" spans="1:8" s="74" customFormat="1" ht="12.75">
      <c r="A30" s="3"/>
      <c r="B30" s="91"/>
      <c r="C30" s="97"/>
      <c r="D30" s="97"/>
      <c r="E30" s="97"/>
      <c r="F30" s="97"/>
      <c r="G30" s="97"/>
      <c r="H30" s="90"/>
    </row>
    <row r="31" spans="1:8" s="74" customFormat="1" ht="12" customHeight="1">
      <c r="A31" s="3"/>
      <c r="B31" s="92" t="s">
        <v>149</v>
      </c>
      <c r="C31" s="97">
        <v>6661</v>
      </c>
      <c r="D31" s="97">
        <v>3439</v>
      </c>
      <c r="E31" s="97">
        <f>SUM(C31:D31)</f>
        <v>10100</v>
      </c>
      <c r="F31" s="97">
        <v>8200</v>
      </c>
      <c r="G31" s="97">
        <f>E31-F31</f>
        <v>1900</v>
      </c>
      <c r="H31" s="90"/>
    </row>
    <row r="32" spans="1:8" s="74" customFormat="1" ht="12" customHeight="1">
      <c r="A32" s="3"/>
      <c r="B32" s="93" t="s">
        <v>150</v>
      </c>
      <c r="C32" s="97"/>
      <c r="D32" s="97"/>
      <c r="E32" s="98"/>
      <c r="F32" s="97"/>
      <c r="G32" s="98"/>
      <c r="H32" s="90"/>
    </row>
    <row r="33" spans="1:8" s="74" customFormat="1" ht="12.75">
      <c r="A33" s="3"/>
      <c r="B33" s="92"/>
      <c r="C33" s="99"/>
      <c r="D33" s="99"/>
      <c r="E33" s="97"/>
      <c r="F33" s="99"/>
      <c r="G33" s="97"/>
      <c r="H33" s="90"/>
    </row>
    <row r="34" spans="1:8" s="74" customFormat="1" ht="15" customHeight="1">
      <c r="A34" s="3"/>
      <c r="B34" s="92" t="s">
        <v>151</v>
      </c>
      <c r="C34" s="97">
        <v>0</v>
      </c>
      <c r="D34" s="97">
        <v>12000</v>
      </c>
      <c r="E34" s="97">
        <f>SUM(C34:D34)</f>
        <v>12000</v>
      </c>
      <c r="F34" s="97">
        <v>12000</v>
      </c>
      <c r="G34" s="97">
        <f>E34-F34</f>
        <v>0</v>
      </c>
      <c r="H34" s="90"/>
    </row>
    <row r="35" spans="1:8" s="74" customFormat="1" ht="12" customHeight="1">
      <c r="A35" s="3"/>
      <c r="B35" s="92" t="s">
        <v>152</v>
      </c>
      <c r="C35" s="98"/>
      <c r="D35" s="98"/>
      <c r="E35" s="98"/>
      <c r="F35" s="98"/>
      <c r="G35" s="98"/>
      <c r="H35" s="90"/>
    </row>
    <row r="36" spans="1:8" ht="12.75">
      <c r="A36" s="3"/>
      <c r="B36" s="91"/>
      <c r="C36" s="99"/>
      <c r="D36" s="99"/>
      <c r="E36" s="99"/>
      <c r="F36" s="99"/>
      <c r="G36" s="99"/>
      <c r="H36" s="90"/>
    </row>
    <row r="37" spans="1:8" ht="14.25" customHeight="1">
      <c r="A37" s="3"/>
      <c r="B37" s="100" t="s">
        <v>153</v>
      </c>
      <c r="C37" s="101">
        <f>SUM(C22,C25,C28,C31,C34)</f>
        <v>38438</v>
      </c>
      <c r="D37" s="101">
        <f>SUM(D22,D25,D28,D31,D34)</f>
        <v>130859</v>
      </c>
      <c r="E37" s="101">
        <f>SUM(E22,E25,E28,E31,E34)</f>
        <v>169297</v>
      </c>
      <c r="F37" s="101">
        <f>SUM(F22,F25,F28,F31,F34)</f>
        <v>148934</v>
      </c>
      <c r="G37" s="101">
        <f>SUM(G22,G25,G28,G31,G34)</f>
        <v>20363</v>
      </c>
      <c r="H37" s="90"/>
    </row>
    <row r="38" spans="1:8" ht="12.75">
      <c r="A38" s="3"/>
      <c r="B38" s="93"/>
      <c r="C38" s="102"/>
      <c r="D38" s="102"/>
      <c r="E38" s="102"/>
      <c r="F38" s="102"/>
      <c r="G38" s="102"/>
      <c r="H38" s="90"/>
    </row>
    <row r="39" spans="1:8" ht="12.75">
      <c r="A39" s="82"/>
      <c r="B39" s="103"/>
      <c r="C39" s="103"/>
      <c r="D39" s="103"/>
      <c r="E39" s="103"/>
      <c r="F39" s="103"/>
      <c r="G39" s="103"/>
      <c r="H39" s="103"/>
    </row>
    <row r="40" spans="1:8" ht="12.75">
      <c r="A40" s="82"/>
      <c r="B40" s="82"/>
      <c r="C40" s="82"/>
      <c r="D40" s="82"/>
      <c r="E40" s="82"/>
      <c r="F40" s="82"/>
      <c r="G40" s="82"/>
      <c r="H40" s="82"/>
    </row>
    <row r="41" spans="1:8" ht="12.75">
      <c r="A41" s="82"/>
      <c r="B41" s="82"/>
      <c r="C41" s="82"/>
      <c r="D41" s="82"/>
      <c r="E41" s="82"/>
      <c r="F41" s="82"/>
      <c r="G41" s="82"/>
      <c r="H41" s="82"/>
    </row>
    <row r="42" spans="1:8" ht="12.75">
      <c r="A42" s="82"/>
      <c r="B42" s="82"/>
      <c r="C42" s="82"/>
      <c r="D42" s="82"/>
      <c r="E42" s="82"/>
      <c r="F42" s="82"/>
      <c r="G42" s="82"/>
      <c r="H42" s="82"/>
    </row>
    <row r="43" spans="1:8" ht="12.75">
      <c r="A43" s="82"/>
      <c r="B43" s="82"/>
      <c r="C43" s="82"/>
      <c r="D43" s="82"/>
      <c r="E43" s="82"/>
      <c r="F43" s="82"/>
      <c r="G43" s="82"/>
      <c r="H43" s="82"/>
    </row>
  </sheetData>
  <sheetProtection/>
  <mergeCells count="1">
    <mergeCell ref="A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2" sqref="F2"/>
    </sheetView>
  </sheetViews>
  <sheetFormatPr defaultColWidth="9.00390625" defaultRowHeight="12.75"/>
  <sheetData>
    <row r="1" spans="1:7" ht="12.75">
      <c r="A1" s="81"/>
      <c r="B1" s="81"/>
      <c r="C1" s="81"/>
      <c r="D1" s="81"/>
      <c r="E1" s="81"/>
      <c r="F1" s="6" t="s">
        <v>221</v>
      </c>
      <c r="G1" s="81"/>
    </row>
    <row r="2" spans="1:7" ht="12.75">
      <c r="A2" s="81"/>
      <c r="B2" s="81"/>
      <c r="C2" s="81"/>
      <c r="D2" s="81"/>
      <c r="E2" s="81"/>
      <c r="F2" s="3" t="s">
        <v>279</v>
      </c>
      <c r="G2" s="82"/>
    </row>
    <row r="3" spans="1:7" ht="12.75">
      <c r="A3" s="81"/>
      <c r="B3" s="81"/>
      <c r="C3" s="81"/>
      <c r="D3" s="81"/>
      <c r="E3" s="81"/>
      <c r="F3" s="3" t="s">
        <v>42</v>
      </c>
      <c r="G3" s="82"/>
    </row>
    <row r="4" spans="1:7" ht="12.75">
      <c r="A4" s="81"/>
      <c r="B4" s="81"/>
      <c r="C4" s="81"/>
      <c r="D4" s="81"/>
      <c r="E4" s="81"/>
      <c r="F4" s="3" t="s">
        <v>254</v>
      </c>
      <c r="G4" s="82"/>
    </row>
    <row r="5" spans="1:7" ht="12.75">
      <c r="A5" s="81"/>
      <c r="B5" s="81"/>
      <c r="C5" s="81"/>
      <c r="D5" s="81"/>
      <c r="E5" s="81"/>
      <c r="F5" s="81"/>
      <c r="G5" s="81"/>
    </row>
    <row r="6" spans="1:7" ht="12.75">
      <c r="A6" s="81"/>
      <c r="B6" s="81"/>
      <c r="C6" s="81"/>
      <c r="D6" s="81"/>
      <c r="E6" s="81"/>
      <c r="F6" s="81"/>
      <c r="G6" s="81"/>
    </row>
    <row r="7" spans="1:7" ht="62.25" customHeight="1">
      <c r="A7" s="81"/>
      <c r="B7" s="81"/>
      <c r="C7" s="306" t="s">
        <v>156</v>
      </c>
      <c r="D7" s="306"/>
      <c r="E7" s="306"/>
      <c r="F7" s="306"/>
      <c r="G7" s="81"/>
    </row>
    <row r="8" spans="1:7" ht="12.75">
      <c r="A8" s="81"/>
      <c r="B8" s="81"/>
      <c r="C8" s="81"/>
      <c r="D8" s="81"/>
      <c r="E8" s="81"/>
      <c r="F8" s="81"/>
      <c r="G8" s="81"/>
    </row>
    <row r="9" spans="1:7" ht="12.75">
      <c r="A9" s="81"/>
      <c r="B9" s="81"/>
      <c r="C9" s="81"/>
      <c r="D9" s="81"/>
      <c r="E9" s="81"/>
      <c r="F9" s="81"/>
      <c r="G9" s="81"/>
    </row>
    <row r="10" spans="1:7" ht="12.75">
      <c r="A10" s="81"/>
      <c r="B10" s="81"/>
      <c r="C10" s="81"/>
      <c r="D10" s="81" t="s">
        <v>113</v>
      </c>
      <c r="E10" s="81"/>
      <c r="F10" s="81"/>
      <c r="G10" s="81"/>
    </row>
    <row r="11" spans="1:7" ht="12.75">
      <c r="A11" s="81"/>
      <c r="B11" s="81"/>
      <c r="C11" s="81"/>
      <c r="D11" s="81"/>
      <c r="E11" s="81"/>
      <c r="F11" s="81"/>
      <c r="G11" s="81"/>
    </row>
    <row r="12" spans="1:7" ht="12.75">
      <c r="A12" s="81"/>
      <c r="B12" s="81"/>
      <c r="C12" s="81"/>
      <c r="D12" s="81"/>
      <c r="E12" s="81"/>
      <c r="F12" s="81"/>
      <c r="G12" s="81"/>
    </row>
    <row r="13" spans="1:7" ht="12.75">
      <c r="A13" s="81"/>
      <c r="B13" s="81"/>
      <c r="C13" s="81"/>
      <c r="D13" s="81"/>
      <c r="E13" s="81"/>
      <c r="F13" s="81"/>
      <c r="G13" s="81"/>
    </row>
    <row r="14" spans="1:7" s="74" customFormat="1" ht="12.75">
      <c r="A14" s="82"/>
      <c r="B14" s="82" t="s">
        <v>114</v>
      </c>
      <c r="C14" s="82"/>
      <c r="D14" s="82"/>
      <c r="E14" s="82"/>
      <c r="F14" s="185">
        <v>78601</v>
      </c>
      <c r="G14" s="186"/>
    </row>
    <row r="15" spans="1:7" s="74" customFormat="1" ht="12.75">
      <c r="A15" s="82"/>
      <c r="B15" s="82"/>
      <c r="C15" s="82"/>
      <c r="D15" s="82"/>
      <c r="E15" s="82"/>
      <c r="F15" s="185"/>
      <c r="G15" s="82"/>
    </row>
    <row r="16" spans="1:7" s="74" customFormat="1" ht="12.75">
      <c r="A16" s="82"/>
      <c r="B16" s="82" t="s">
        <v>115</v>
      </c>
      <c r="C16" s="82"/>
      <c r="D16" s="82" t="s">
        <v>116</v>
      </c>
      <c r="E16" s="82"/>
      <c r="F16" s="185">
        <f>F17</f>
        <v>45000</v>
      </c>
      <c r="G16" s="185"/>
    </row>
    <row r="17" spans="1:7" s="74" customFormat="1" ht="12.75">
      <c r="A17" s="82"/>
      <c r="B17" s="82"/>
      <c r="C17" s="82"/>
      <c r="D17" s="82" t="s">
        <v>117</v>
      </c>
      <c r="E17" s="82"/>
      <c r="F17" s="185">
        <v>45000</v>
      </c>
      <c r="G17" s="185"/>
    </row>
    <row r="18" spans="1:7" s="74" customFormat="1" ht="12.75">
      <c r="A18" s="82"/>
      <c r="B18" s="82"/>
      <c r="C18" s="82"/>
      <c r="D18" s="82"/>
      <c r="E18" s="82"/>
      <c r="F18" s="185"/>
      <c r="G18" s="185"/>
    </row>
    <row r="19" spans="1:7" s="74" customFormat="1" ht="12.75">
      <c r="A19" s="82"/>
      <c r="B19" s="82" t="s">
        <v>118</v>
      </c>
      <c r="C19" s="82"/>
      <c r="D19" s="82"/>
      <c r="E19" s="82"/>
      <c r="F19" s="185">
        <f>SUM(F16,F14)</f>
        <v>123601</v>
      </c>
      <c r="G19" s="185"/>
    </row>
    <row r="20" spans="1:7" s="74" customFormat="1" ht="12.75">
      <c r="A20" s="82"/>
      <c r="B20" s="82"/>
      <c r="C20" s="82"/>
      <c r="D20" s="82"/>
      <c r="E20" s="82"/>
      <c r="F20" s="185"/>
      <c r="G20" s="187"/>
    </row>
    <row r="21" spans="1:7" s="74" customFormat="1" ht="12.75">
      <c r="A21" s="82"/>
      <c r="B21" s="82" t="s">
        <v>119</v>
      </c>
      <c r="C21" s="82"/>
      <c r="D21" s="82" t="s">
        <v>116</v>
      </c>
      <c r="E21" s="82"/>
      <c r="F21" s="185">
        <f>SUM(F22:F26)</f>
        <v>118601</v>
      </c>
      <c r="G21" s="185"/>
    </row>
    <row r="22" spans="1:7" s="74" customFormat="1" ht="12.75">
      <c r="A22" s="82"/>
      <c r="B22" s="82"/>
      <c r="C22" s="82"/>
      <c r="D22" s="82" t="s">
        <v>276</v>
      </c>
      <c r="E22" s="82"/>
      <c r="F22" s="185">
        <v>4229</v>
      </c>
      <c r="G22" s="185"/>
    </row>
    <row r="23" spans="1:7" s="74" customFormat="1" ht="12.75">
      <c r="A23" s="82"/>
      <c r="B23" s="82"/>
      <c r="C23" s="82"/>
      <c r="D23" s="82" t="s">
        <v>120</v>
      </c>
      <c r="E23" s="82"/>
      <c r="F23" s="185">
        <v>9000</v>
      </c>
      <c r="G23" s="82"/>
    </row>
    <row r="24" spans="1:7" s="74" customFormat="1" ht="12.75">
      <c r="A24" s="82"/>
      <c r="B24" s="82"/>
      <c r="C24" s="82"/>
      <c r="D24" s="82" t="s">
        <v>121</v>
      </c>
      <c r="E24" s="82"/>
      <c r="F24" s="185">
        <v>70872</v>
      </c>
      <c r="G24" s="82"/>
    </row>
    <row r="25" spans="1:7" s="74" customFormat="1" ht="12.75">
      <c r="A25" s="82"/>
      <c r="B25" s="82"/>
      <c r="C25" s="82"/>
      <c r="D25" s="82" t="s">
        <v>236</v>
      </c>
      <c r="E25" s="82"/>
      <c r="F25" s="185">
        <v>10000</v>
      </c>
      <c r="G25" s="82"/>
    </row>
    <row r="26" spans="1:7" s="74" customFormat="1" ht="12.75">
      <c r="A26" s="82"/>
      <c r="B26" s="82"/>
      <c r="C26" s="82"/>
      <c r="D26" s="82" t="s">
        <v>122</v>
      </c>
      <c r="E26" s="82"/>
      <c r="F26" s="185">
        <v>24500</v>
      </c>
      <c r="G26" s="82"/>
    </row>
    <row r="27" spans="1:7" s="74" customFormat="1" ht="12.75">
      <c r="A27" s="82"/>
      <c r="B27" s="82"/>
      <c r="C27" s="82"/>
      <c r="D27" s="82"/>
      <c r="E27" s="82"/>
      <c r="F27" s="185"/>
      <c r="G27" s="82"/>
    </row>
    <row r="28" spans="1:7" s="74" customFormat="1" ht="12.75">
      <c r="A28" s="82"/>
      <c r="B28" s="82" t="s">
        <v>123</v>
      </c>
      <c r="C28" s="82"/>
      <c r="D28" s="82"/>
      <c r="E28" s="82"/>
      <c r="F28" s="185">
        <f>F19-F21</f>
        <v>5000</v>
      </c>
      <c r="G28" s="186"/>
    </row>
    <row r="29" spans="1:7" s="74" customFormat="1" ht="12.75">
      <c r="A29" s="82"/>
      <c r="B29" s="82"/>
      <c r="C29" s="82"/>
      <c r="D29" s="82"/>
      <c r="E29" s="82"/>
      <c r="F29" s="187"/>
      <c r="G29" s="82"/>
    </row>
    <row r="30" spans="1:7" s="74" customFormat="1" ht="12.75">
      <c r="A30" s="82"/>
      <c r="B30" s="82"/>
      <c r="C30" s="82"/>
      <c r="D30" s="82"/>
      <c r="E30" s="82"/>
      <c r="F30" s="187"/>
      <c r="G30" s="82"/>
    </row>
    <row r="31" spans="1:7" s="74" customFormat="1" ht="12.75">
      <c r="A31" s="82"/>
      <c r="B31" s="82"/>
      <c r="C31" s="82"/>
      <c r="D31" s="82"/>
      <c r="E31" s="82"/>
      <c r="F31" s="82"/>
      <c r="G31" s="82"/>
    </row>
    <row r="32" spans="1:7" s="74" customFormat="1" ht="12.75">
      <c r="A32" s="82"/>
      <c r="B32" s="82"/>
      <c r="C32" s="82"/>
      <c r="D32" s="82"/>
      <c r="E32" s="82"/>
      <c r="F32" s="82"/>
      <c r="G32" s="82"/>
    </row>
    <row r="33" spans="1:7" ht="12.75">
      <c r="A33" s="81"/>
      <c r="B33" s="81"/>
      <c r="C33" s="81"/>
      <c r="D33" s="81"/>
      <c r="E33" s="81"/>
      <c r="F33" s="81"/>
      <c r="G33" s="81"/>
    </row>
    <row r="34" spans="1:7" ht="12.75">
      <c r="A34" s="81"/>
      <c r="B34" s="81"/>
      <c r="C34" s="81"/>
      <c r="D34" s="81"/>
      <c r="E34" s="81"/>
      <c r="F34" s="81"/>
      <c r="G34" s="81"/>
    </row>
    <row r="35" spans="1:7" ht="12.75">
      <c r="A35" s="81"/>
      <c r="B35" s="81"/>
      <c r="C35" s="81"/>
      <c r="D35" s="81"/>
      <c r="E35" s="81"/>
      <c r="F35" s="81"/>
      <c r="G35" s="81"/>
    </row>
    <row r="36" spans="1:7" ht="12.75">
      <c r="A36" s="81"/>
      <c r="B36" s="81"/>
      <c r="C36" s="81"/>
      <c r="D36" s="81"/>
      <c r="E36" s="81"/>
      <c r="F36" s="81"/>
      <c r="G36" s="8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10">
      <selection activeCell="D32" sqref="D32"/>
    </sheetView>
  </sheetViews>
  <sheetFormatPr defaultColWidth="9.00390625" defaultRowHeight="12.75"/>
  <cols>
    <col min="1" max="1" width="4.75390625" style="6" customWidth="1"/>
    <col min="2" max="3" width="5.75390625" style="6" customWidth="1"/>
    <col min="4" max="4" width="43.75390625" style="6" customWidth="1"/>
    <col min="5" max="8" width="9.75390625" style="6" customWidth="1"/>
    <col min="9" max="16384" width="9.125" style="6" customWidth="1"/>
  </cols>
  <sheetData>
    <row r="2" spans="1:5" ht="11.25">
      <c r="A2" s="7"/>
      <c r="B2" s="7"/>
      <c r="C2" s="7"/>
      <c r="D2" s="308" t="s">
        <v>273</v>
      </c>
      <c r="E2" s="308"/>
    </row>
    <row r="3" spans="1:5" ht="11.25">
      <c r="A3" s="7"/>
      <c r="B3" s="7"/>
      <c r="C3" s="7"/>
      <c r="D3" s="309" t="s">
        <v>279</v>
      </c>
      <c r="E3" s="309"/>
    </row>
    <row r="4" spans="1:5" ht="11.25">
      <c r="A4" s="7"/>
      <c r="B4" s="7"/>
      <c r="C4" s="7"/>
      <c r="D4" s="308" t="s">
        <v>125</v>
      </c>
      <c r="E4" s="308"/>
    </row>
    <row r="5" spans="1:5" ht="11.25">
      <c r="A5" s="7"/>
      <c r="B5" s="7"/>
      <c r="C5" s="7"/>
      <c r="D5" s="308" t="s">
        <v>265</v>
      </c>
      <c r="E5" s="308"/>
    </row>
    <row r="6" spans="1:5" ht="11.25">
      <c r="A6" s="7"/>
      <c r="B6" s="7"/>
      <c r="C6" s="7"/>
      <c r="D6" s="221"/>
      <c r="E6" s="221"/>
    </row>
    <row r="7" spans="1:5" ht="11.25">
      <c r="A7" s="7"/>
      <c r="B7" s="7"/>
      <c r="C7" s="7"/>
      <c r="D7" s="222"/>
      <c r="E7" s="48"/>
    </row>
    <row r="8" spans="1:5" ht="25.5" customHeight="1">
      <c r="A8" s="307" t="s">
        <v>155</v>
      </c>
      <c r="B8" s="307"/>
      <c r="C8" s="307"/>
      <c r="D8" s="307"/>
      <c r="E8" s="307"/>
    </row>
    <row r="9" spans="1:5" ht="11.25">
      <c r="A9" s="223"/>
      <c r="B9" s="223"/>
      <c r="C9" s="223"/>
      <c r="D9" s="223"/>
      <c r="E9" s="223"/>
    </row>
    <row r="10" spans="1:5" ht="11.25">
      <c r="A10" s="49"/>
      <c r="B10" s="223"/>
      <c r="C10" s="223"/>
      <c r="D10" s="223"/>
      <c r="E10" s="223"/>
    </row>
    <row r="11" spans="1:5" ht="11.25">
      <c r="A11" s="49"/>
      <c r="B11" s="51"/>
      <c r="C11" s="49"/>
      <c r="D11" s="50"/>
      <c r="E11" s="224"/>
    </row>
    <row r="12" spans="1:5" ht="11.25">
      <c r="A12" s="225" t="s">
        <v>126</v>
      </c>
      <c r="B12" s="49"/>
      <c r="C12" s="49"/>
      <c r="D12" s="50"/>
      <c r="E12" s="224"/>
    </row>
    <row r="13" spans="1:5" ht="11.25">
      <c r="A13" s="225"/>
      <c r="B13" s="49"/>
      <c r="C13" s="49"/>
      <c r="D13" s="50"/>
      <c r="E13" s="224"/>
    </row>
    <row r="14" spans="1:8" ht="21">
      <c r="A14" s="1" t="s">
        <v>0</v>
      </c>
      <c r="B14" s="1" t="s">
        <v>1</v>
      </c>
      <c r="C14" s="1" t="s">
        <v>2</v>
      </c>
      <c r="D14" s="2" t="s">
        <v>3</v>
      </c>
      <c r="E14" s="219" t="s">
        <v>266</v>
      </c>
      <c r="F14" s="241" t="s">
        <v>258</v>
      </c>
      <c r="G14" s="241" t="s">
        <v>259</v>
      </c>
      <c r="H14" s="219" t="s">
        <v>267</v>
      </c>
    </row>
    <row r="15" spans="1:8" ht="11.25">
      <c r="A15" s="226" t="s">
        <v>4</v>
      </c>
      <c r="B15" s="226"/>
      <c r="C15" s="226"/>
      <c r="D15" s="227" t="s">
        <v>5</v>
      </c>
      <c r="E15" s="228">
        <f aca="true" t="shared" si="0" ref="E15:G16">E16</f>
        <v>84900</v>
      </c>
      <c r="F15" s="229">
        <f t="shared" si="0"/>
        <v>0</v>
      </c>
      <c r="G15" s="229">
        <f t="shared" si="0"/>
        <v>0</v>
      </c>
      <c r="H15" s="229">
        <f aca="true" t="shared" si="1" ref="H15:H27">SUM(E15,-F15,G15)</f>
        <v>84900</v>
      </c>
    </row>
    <row r="16" spans="1:8" ht="11.25">
      <c r="A16" s="56"/>
      <c r="B16" s="54" t="s">
        <v>6</v>
      </c>
      <c r="C16" s="54"/>
      <c r="D16" s="230" t="s">
        <v>7</v>
      </c>
      <c r="E16" s="79">
        <f t="shared" si="0"/>
        <v>84900</v>
      </c>
      <c r="F16" s="244">
        <f t="shared" si="0"/>
        <v>0</v>
      </c>
      <c r="G16" s="244">
        <f t="shared" si="0"/>
        <v>0</v>
      </c>
      <c r="H16" s="244">
        <f t="shared" si="1"/>
        <v>84900</v>
      </c>
    </row>
    <row r="17" spans="1:8" ht="36" customHeight="1">
      <c r="A17" s="58"/>
      <c r="B17" s="53"/>
      <c r="C17" s="53" t="s">
        <v>8</v>
      </c>
      <c r="D17" s="62" t="s">
        <v>127</v>
      </c>
      <c r="E17" s="80">
        <v>84900</v>
      </c>
      <c r="F17" s="231"/>
      <c r="G17" s="231"/>
      <c r="H17" s="231">
        <f t="shared" si="1"/>
        <v>84900</v>
      </c>
    </row>
    <row r="18" spans="1:8" ht="27.75" customHeight="1">
      <c r="A18" s="226" t="s">
        <v>9</v>
      </c>
      <c r="B18" s="226"/>
      <c r="C18" s="226"/>
      <c r="D18" s="232" t="s">
        <v>36</v>
      </c>
      <c r="E18" s="228">
        <f>SUM(E19)</f>
        <v>1836</v>
      </c>
      <c r="F18" s="229">
        <f>F19</f>
        <v>0</v>
      </c>
      <c r="G18" s="229">
        <f>G19</f>
        <v>0</v>
      </c>
      <c r="H18" s="229">
        <f t="shared" si="1"/>
        <v>1836</v>
      </c>
    </row>
    <row r="19" spans="1:8" ht="30" customHeight="1">
      <c r="A19" s="56"/>
      <c r="B19" s="54" t="s">
        <v>10</v>
      </c>
      <c r="C19" s="54"/>
      <c r="D19" s="57" t="s">
        <v>35</v>
      </c>
      <c r="E19" s="79">
        <f>SUM(E20)</f>
        <v>1836</v>
      </c>
      <c r="F19" s="244">
        <f>F20</f>
        <v>0</v>
      </c>
      <c r="G19" s="244">
        <f>G20</f>
        <v>0</v>
      </c>
      <c r="H19" s="244">
        <f t="shared" si="1"/>
        <v>1836</v>
      </c>
    </row>
    <row r="20" spans="1:8" ht="34.5" customHeight="1">
      <c r="A20" s="58"/>
      <c r="B20" s="53"/>
      <c r="C20" s="53" t="s">
        <v>8</v>
      </c>
      <c r="D20" s="62" t="s">
        <v>127</v>
      </c>
      <c r="E20" s="80">
        <v>1836</v>
      </c>
      <c r="F20" s="231"/>
      <c r="G20" s="231"/>
      <c r="H20" s="231">
        <f t="shared" si="1"/>
        <v>1836</v>
      </c>
    </row>
    <row r="21" spans="1:8" ht="18" customHeight="1">
      <c r="A21" s="235" t="s">
        <v>13</v>
      </c>
      <c r="B21" s="226"/>
      <c r="C21" s="226"/>
      <c r="D21" s="227" t="s">
        <v>14</v>
      </c>
      <c r="E21" s="228">
        <f>SUM(E22,E24,E26)</f>
        <v>3266400</v>
      </c>
      <c r="F21" s="229">
        <f>SUM(F22,F24,F26)</f>
        <v>0</v>
      </c>
      <c r="G21" s="229">
        <f>SUM(G22,G24,G26)</f>
        <v>32700</v>
      </c>
      <c r="H21" s="229">
        <f t="shared" si="1"/>
        <v>3299100</v>
      </c>
    </row>
    <row r="22" spans="1:8" ht="35.25" customHeight="1">
      <c r="A22" s="56"/>
      <c r="B22" s="67" t="s">
        <v>37</v>
      </c>
      <c r="C22" s="54"/>
      <c r="D22" s="32" t="s">
        <v>263</v>
      </c>
      <c r="E22" s="79">
        <f>SUM(E23:E23)</f>
        <v>3145700</v>
      </c>
      <c r="F22" s="244">
        <f>F23</f>
        <v>0</v>
      </c>
      <c r="G22" s="244">
        <f>G23</f>
        <v>20100</v>
      </c>
      <c r="H22" s="244">
        <f t="shared" si="1"/>
        <v>3165800</v>
      </c>
    </row>
    <row r="23" spans="1:8" ht="36" customHeight="1">
      <c r="A23" s="63"/>
      <c r="B23" s="61"/>
      <c r="C23" s="53" t="s">
        <v>8</v>
      </c>
      <c r="D23" s="62" t="s">
        <v>127</v>
      </c>
      <c r="E23" s="80">
        <v>3145700</v>
      </c>
      <c r="F23" s="231"/>
      <c r="G23" s="231">
        <v>20100</v>
      </c>
      <c r="H23" s="231">
        <f t="shared" si="1"/>
        <v>3165800</v>
      </c>
    </row>
    <row r="24" spans="1:8" ht="54.75" customHeight="1">
      <c r="A24" s="45"/>
      <c r="B24" s="67" t="s">
        <v>15</v>
      </c>
      <c r="C24" s="54"/>
      <c r="D24" s="15" t="s">
        <v>264</v>
      </c>
      <c r="E24" s="79">
        <f>E25</f>
        <v>12800</v>
      </c>
      <c r="F24" s="244">
        <f>F25</f>
        <v>0</v>
      </c>
      <c r="G24" s="244">
        <f>G25</f>
        <v>2000</v>
      </c>
      <c r="H24" s="244">
        <f t="shared" si="1"/>
        <v>14800</v>
      </c>
    </row>
    <row r="25" spans="1:8" ht="36" customHeight="1">
      <c r="A25" s="63"/>
      <c r="B25" s="61"/>
      <c r="C25" s="53" t="s">
        <v>8</v>
      </c>
      <c r="D25" s="62" t="s">
        <v>127</v>
      </c>
      <c r="E25" s="80">
        <v>12800</v>
      </c>
      <c r="F25" s="231"/>
      <c r="G25" s="231">
        <v>2000</v>
      </c>
      <c r="H25" s="231">
        <f t="shared" si="1"/>
        <v>14800</v>
      </c>
    </row>
    <row r="26" spans="1:8" ht="29.25" customHeight="1">
      <c r="A26" s="45"/>
      <c r="B26" s="67" t="s">
        <v>16</v>
      </c>
      <c r="C26" s="54"/>
      <c r="D26" s="57" t="s">
        <v>92</v>
      </c>
      <c r="E26" s="79">
        <f>SUM(E27:E27)</f>
        <v>107900</v>
      </c>
      <c r="F26" s="244">
        <f>F27</f>
        <v>0</v>
      </c>
      <c r="G26" s="244">
        <f>G27</f>
        <v>10600</v>
      </c>
      <c r="H26" s="244">
        <f t="shared" si="1"/>
        <v>118500</v>
      </c>
    </row>
    <row r="27" spans="1:8" ht="36.75" customHeight="1">
      <c r="A27" s="46"/>
      <c r="B27" s="67"/>
      <c r="C27" s="53" t="s">
        <v>8</v>
      </c>
      <c r="D27" s="62" t="s">
        <v>127</v>
      </c>
      <c r="E27" s="80">
        <v>107900</v>
      </c>
      <c r="F27" s="231"/>
      <c r="G27" s="231">
        <v>10600</v>
      </c>
      <c r="H27" s="231">
        <f t="shared" si="1"/>
        <v>118500</v>
      </c>
    </row>
    <row r="28" spans="1:8" ht="11.25">
      <c r="A28" s="240"/>
      <c r="B28" s="226"/>
      <c r="C28" s="226"/>
      <c r="D28" s="227" t="s">
        <v>17</v>
      </c>
      <c r="E28" s="228">
        <f>SUM(E15,E18,E21)</f>
        <v>3353136</v>
      </c>
      <c r="F28" s="228">
        <f>SUM(F21,F18,F15)</f>
        <v>0</v>
      </c>
      <c r="G28" s="228">
        <f>SUM(G21,G18,G15)</f>
        <v>32700</v>
      </c>
      <c r="H28" s="228">
        <f>SUM(H15,H18,H21)</f>
        <v>3385836</v>
      </c>
    </row>
    <row r="29" spans="1:5" ht="11.25">
      <c r="A29" s="49"/>
      <c r="B29" s="49"/>
      <c r="C29" s="49"/>
      <c r="D29" s="50"/>
      <c r="E29" s="233"/>
    </row>
    <row r="30" spans="1:5" ht="11.25">
      <c r="A30" s="49"/>
      <c r="B30" s="49"/>
      <c r="C30" s="49"/>
      <c r="D30" s="50"/>
      <c r="E30" s="233"/>
    </row>
    <row r="31" spans="1:5" ht="11.25">
      <c r="A31" s="49"/>
      <c r="B31" s="49"/>
      <c r="C31" s="49"/>
      <c r="D31" s="50"/>
      <c r="E31" s="233"/>
    </row>
    <row r="32" spans="1:5" ht="11.25">
      <c r="A32" s="49"/>
      <c r="B32" s="49"/>
      <c r="C32" s="49"/>
      <c r="D32" s="50"/>
      <c r="E32" s="233"/>
    </row>
    <row r="33" spans="1:5" ht="11.25">
      <c r="A33" s="49"/>
      <c r="B33" s="49"/>
      <c r="C33" s="49"/>
      <c r="D33" s="50"/>
      <c r="E33" s="233"/>
    </row>
    <row r="34" spans="1:5" ht="11.25">
      <c r="A34" s="49"/>
      <c r="B34" s="49"/>
      <c r="C34" s="49"/>
      <c r="D34" s="50"/>
      <c r="E34" s="233"/>
    </row>
    <row r="35" spans="1:5" ht="11.25">
      <c r="A35" s="49"/>
      <c r="B35" s="49"/>
      <c r="C35" s="49"/>
      <c r="D35" s="50"/>
      <c r="E35" s="233"/>
    </row>
    <row r="36" spans="1:5" ht="11.25">
      <c r="A36" s="49"/>
      <c r="B36" s="49"/>
      <c r="C36" s="49"/>
      <c r="D36" s="50"/>
      <c r="E36" s="233"/>
    </row>
    <row r="37" spans="1:5" ht="11.25">
      <c r="A37" s="49"/>
      <c r="B37" s="49"/>
      <c r="C37" s="49"/>
      <c r="D37" s="50"/>
      <c r="E37" s="233"/>
    </row>
    <row r="38" spans="1:5" ht="11.25">
      <c r="A38" s="49"/>
      <c r="B38" s="49"/>
      <c r="C38" s="49"/>
      <c r="D38" s="50"/>
      <c r="E38" s="233"/>
    </row>
    <row r="39" spans="1:5" ht="11.25">
      <c r="A39" s="49"/>
      <c r="B39" s="49"/>
      <c r="C39" s="49"/>
      <c r="D39" s="50"/>
      <c r="E39" s="233"/>
    </row>
    <row r="40" spans="1:5" ht="11.25">
      <c r="A40" s="49"/>
      <c r="B40" s="49"/>
      <c r="C40" s="49"/>
      <c r="D40" s="50"/>
      <c r="E40" s="233"/>
    </row>
    <row r="41" spans="1:5" ht="11.25">
      <c r="A41" s="49"/>
      <c r="B41" s="49"/>
      <c r="C41" s="49"/>
      <c r="D41" s="50"/>
      <c r="E41" s="233"/>
    </row>
    <row r="42" spans="1:5" ht="11.25">
      <c r="A42" s="49"/>
      <c r="B42" s="49"/>
      <c r="C42" s="49"/>
      <c r="D42" s="50"/>
      <c r="E42" s="233"/>
    </row>
    <row r="43" spans="1:5" ht="11.25">
      <c r="A43" s="49"/>
      <c r="B43" s="49"/>
      <c r="C43" s="49"/>
      <c r="D43" s="50"/>
      <c r="E43" s="233"/>
    </row>
    <row r="44" spans="1:5" ht="11.25">
      <c r="A44" s="49"/>
      <c r="B44" s="49"/>
      <c r="C44" s="49"/>
      <c r="D44" s="50"/>
      <c r="E44" s="233"/>
    </row>
    <row r="45" spans="1:5" ht="11.25">
      <c r="A45" s="225" t="s">
        <v>128</v>
      </c>
      <c r="B45" s="49"/>
      <c r="C45" s="49"/>
      <c r="D45" s="50"/>
      <c r="E45" s="224"/>
    </row>
    <row r="46" spans="1:5" ht="11.25">
      <c r="A46" s="225"/>
      <c r="B46" s="49"/>
      <c r="C46" s="49"/>
      <c r="D46" s="50"/>
      <c r="E46" s="224"/>
    </row>
    <row r="47" spans="1:8" ht="21">
      <c r="A47" s="1" t="s">
        <v>0</v>
      </c>
      <c r="B47" s="1" t="s">
        <v>1</v>
      </c>
      <c r="C47" s="1" t="s">
        <v>2</v>
      </c>
      <c r="D47" s="2" t="s">
        <v>3</v>
      </c>
      <c r="E47" s="219" t="s">
        <v>266</v>
      </c>
      <c r="F47" s="241" t="s">
        <v>258</v>
      </c>
      <c r="G47" s="241" t="s">
        <v>259</v>
      </c>
      <c r="H47" s="219" t="s">
        <v>267</v>
      </c>
    </row>
    <row r="48" spans="1:8" ht="11.25">
      <c r="A48" s="226" t="s">
        <v>4</v>
      </c>
      <c r="B48" s="226"/>
      <c r="C48" s="226"/>
      <c r="D48" s="227" t="s">
        <v>5</v>
      </c>
      <c r="E48" s="228">
        <f>E49</f>
        <v>84900</v>
      </c>
      <c r="F48" s="229">
        <f>F49</f>
        <v>0</v>
      </c>
      <c r="G48" s="229">
        <f>G49</f>
        <v>0</v>
      </c>
      <c r="H48" s="229">
        <f aca="true" t="shared" si="2" ref="H48:H57">SUM(E48,-F48,G48)</f>
        <v>84900</v>
      </c>
    </row>
    <row r="49" spans="1:8" ht="11.25">
      <c r="A49" s="56"/>
      <c r="B49" s="14" t="s">
        <v>6</v>
      </c>
      <c r="C49" s="14"/>
      <c r="D49" s="14" t="s">
        <v>7</v>
      </c>
      <c r="E49" s="16">
        <f>SUM(E50:E52)</f>
        <v>84900</v>
      </c>
      <c r="F49" s="244">
        <f>SUM(F50:F52)</f>
        <v>0</v>
      </c>
      <c r="G49" s="244">
        <f>SUM(G50:G52)</f>
        <v>0</v>
      </c>
      <c r="H49" s="244">
        <f t="shared" si="2"/>
        <v>84900</v>
      </c>
    </row>
    <row r="50" spans="1:8" ht="11.25">
      <c r="A50" s="63"/>
      <c r="B50" s="33"/>
      <c r="C50" s="18" t="s">
        <v>22</v>
      </c>
      <c r="D50" s="18" t="s">
        <v>23</v>
      </c>
      <c r="E50" s="20">
        <v>72168</v>
      </c>
      <c r="F50" s="231"/>
      <c r="G50" s="231"/>
      <c r="H50" s="231">
        <f t="shared" si="2"/>
        <v>72168</v>
      </c>
    </row>
    <row r="51" spans="1:8" ht="11.25">
      <c r="A51" s="63"/>
      <c r="B51" s="17"/>
      <c r="C51" s="18" t="s">
        <v>24</v>
      </c>
      <c r="D51" s="18" t="s">
        <v>25</v>
      </c>
      <c r="E51" s="20">
        <v>10963</v>
      </c>
      <c r="F51" s="231"/>
      <c r="G51" s="231"/>
      <c r="H51" s="231">
        <f t="shared" si="2"/>
        <v>10963</v>
      </c>
    </row>
    <row r="52" spans="1:8" ht="11.25">
      <c r="A52" s="58"/>
      <c r="B52" s="21"/>
      <c r="C52" s="18" t="s">
        <v>26</v>
      </c>
      <c r="D52" s="18" t="s">
        <v>129</v>
      </c>
      <c r="E52" s="20">
        <v>1769</v>
      </c>
      <c r="F52" s="231"/>
      <c r="G52" s="231"/>
      <c r="H52" s="231">
        <f t="shared" si="2"/>
        <v>1769</v>
      </c>
    </row>
    <row r="53" spans="1:8" ht="22.5">
      <c r="A53" s="226" t="s">
        <v>9</v>
      </c>
      <c r="B53" s="226"/>
      <c r="C53" s="226"/>
      <c r="D53" s="232" t="s">
        <v>36</v>
      </c>
      <c r="E53" s="228">
        <f>SUM(E54)</f>
        <v>1836</v>
      </c>
      <c r="F53" s="229">
        <f>F54</f>
        <v>0</v>
      </c>
      <c r="G53" s="229">
        <f>G54</f>
        <v>0</v>
      </c>
      <c r="H53" s="229">
        <f t="shared" si="2"/>
        <v>1836</v>
      </c>
    </row>
    <row r="54" spans="1:8" ht="22.5">
      <c r="A54" s="56"/>
      <c r="B54" s="14" t="s">
        <v>10</v>
      </c>
      <c r="C54" s="14"/>
      <c r="D54" s="234" t="s">
        <v>31</v>
      </c>
      <c r="E54" s="16">
        <f>E55+E56+E57</f>
        <v>1836</v>
      </c>
      <c r="F54" s="244">
        <f>SUM(F55:F57)</f>
        <v>0</v>
      </c>
      <c r="G54" s="244">
        <f>SUM(G55:G57)</f>
        <v>0</v>
      </c>
      <c r="H54" s="244">
        <f t="shared" si="2"/>
        <v>1836</v>
      </c>
    </row>
    <row r="55" spans="1:8" ht="11.25">
      <c r="A55" s="63"/>
      <c r="B55" s="33"/>
      <c r="C55" s="18" t="s">
        <v>24</v>
      </c>
      <c r="D55" s="18" t="s">
        <v>25</v>
      </c>
      <c r="E55" s="20">
        <v>237</v>
      </c>
      <c r="F55" s="231"/>
      <c r="G55" s="231"/>
      <c r="H55" s="231">
        <f t="shared" si="2"/>
        <v>237</v>
      </c>
    </row>
    <row r="56" spans="1:8" ht="11.25">
      <c r="A56" s="63"/>
      <c r="B56" s="17"/>
      <c r="C56" s="18" t="s">
        <v>26</v>
      </c>
      <c r="D56" s="18" t="s">
        <v>129</v>
      </c>
      <c r="E56" s="20">
        <v>39</v>
      </c>
      <c r="F56" s="231"/>
      <c r="G56" s="231"/>
      <c r="H56" s="231">
        <f t="shared" si="2"/>
        <v>39</v>
      </c>
    </row>
    <row r="57" spans="1:8" ht="11.25">
      <c r="A57" s="46"/>
      <c r="B57" s="46"/>
      <c r="C57" s="18" t="s">
        <v>39</v>
      </c>
      <c r="D57" s="18" t="s">
        <v>130</v>
      </c>
      <c r="E57" s="20">
        <v>1560</v>
      </c>
      <c r="F57" s="231"/>
      <c r="G57" s="231"/>
      <c r="H57" s="231">
        <f t="shared" si="2"/>
        <v>1560</v>
      </c>
    </row>
    <row r="58" spans="1:8" ht="11.25">
      <c r="A58" s="235" t="s">
        <v>13</v>
      </c>
      <c r="B58" s="235"/>
      <c r="C58" s="235"/>
      <c r="D58" s="236" t="s">
        <v>14</v>
      </c>
      <c r="E58" s="237">
        <f>E59+E75+E77</f>
        <v>3266400</v>
      </c>
      <c r="F58" s="229">
        <f>SUM(F59,F75,F77)</f>
        <v>0</v>
      </c>
      <c r="G58" s="229">
        <f>SUM(G59,G75,G77)</f>
        <v>32700</v>
      </c>
      <c r="H58" s="229">
        <f>SUM(H59,H75,H77)</f>
        <v>3299100</v>
      </c>
    </row>
    <row r="59" spans="1:8" ht="36.75" customHeight="1">
      <c r="A59" s="56"/>
      <c r="B59" s="56" t="s">
        <v>37</v>
      </c>
      <c r="C59" s="56"/>
      <c r="D59" s="32" t="s">
        <v>263</v>
      </c>
      <c r="E59" s="238">
        <f>SUM(E60:E74)</f>
        <v>3145700</v>
      </c>
      <c r="F59" s="244">
        <f>SUM(F60:F74)</f>
        <v>0</v>
      </c>
      <c r="G59" s="244">
        <f>SUM(G60:G74)</f>
        <v>20100</v>
      </c>
      <c r="H59" s="244">
        <f>SUM(H60:H74)</f>
        <v>3165800</v>
      </c>
    </row>
    <row r="60" spans="1:8" ht="11.25">
      <c r="A60" s="45"/>
      <c r="B60" s="56"/>
      <c r="C60" s="60" t="s">
        <v>69</v>
      </c>
      <c r="D60" s="59" t="s">
        <v>70</v>
      </c>
      <c r="E60" s="80">
        <v>200</v>
      </c>
      <c r="F60" s="231"/>
      <c r="G60" s="231"/>
      <c r="H60" s="231">
        <f aca="true" t="shared" si="3" ref="H60:H78">SUM(E60,-F60,G60)</f>
        <v>200</v>
      </c>
    </row>
    <row r="61" spans="1:8" ht="11.25">
      <c r="A61" s="63"/>
      <c r="B61" s="63"/>
      <c r="C61" s="60" t="s">
        <v>33</v>
      </c>
      <c r="D61" s="59" t="s">
        <v>34</v>
      </c>
      <c r="E61" s="80">
        <v>3051329</v>
      </c>
      <c r="F61" s="231"/>
      <c r="G61" s="231">
        <v>19497</v>
      </c>
      <c r="H61" s="231">
        <f t="shared" si="3"/>
        <v>3070826</v>
      </c>
    </row>
    <row r="62" spans="1:8" ht="11.25">
      <c r="A62" s="45"/>
      <c r="B62" s="45"/>
      <c r="C62" s="60" t="s">
        <v>22</v>
      </c>
      <c r="D62" s="59" t="s">
        <v>23</v>
      </c>
      <c r="E62" s="80">
        <v>72000</v>
      </c>
      <c r="F62" s="231"/>
      <c r="G62" s="231"/>
      <c r="H62" s="231">
        <f t="shared" si="3"/>
        <v>72000</v>
      </c>
    </row>
    <row r="63" spans="1:8" ht="11.25">
      <c r="A63" s="45"/>
      <c r="B63" s="45"/>
      <c r="C63" s="60" t="s">
        <v>27</v>
      </c>
      <c r="D63" s="18" t="s">
        <v>28</v>
      </c>
      <c r="E63" s="80">
        <v>5400</v>
      </c>
      <c r="F63" s="231"/>
      <c r="G63" s="231"/>
      <c r="H63" s="231">
        <f t="shared" si="3"/>
        <v>5400</v>
      </c>
    </row>
    <row r="64" spans="1:8" ht="11.25">
      <c r="A64" s="45"/>
      <c r="B64" s="45"/>
      <c r="C64" s="60" t="s">
        <v>24</v>
      </c>
      <c r="D64" s="59" t="s">
        <v>38</v>
      </c>
      <c r="E64" s="80">
        <v>10000</v>
      </c>
      <c r="F64" s="231"/>
      <c r="G64" s="231"/>
      <c r="H64" s="231">
        <f t="shared" si="3"/>
        <v>10000</v>
      </c>
    </row>
    <row r="65" spans="1:8" ht="11.25">
      <c r="A65" s="45"/>
      <c r="B65" s="45"/>
      <c r="C65" s="60" t="s">
        <v>26</v>
      </c>
      <c r="D65" s="59" t="s">
        <v>129</v>
      </c>
      <c r="E65" s="80">
        <v>1451</v>
      </c>
      <c r="F65" s="231"/>
      <c r="G65" s="231"/>
      <c r="H65" s="231">
        <f t="shared" si="3"/>
        <v>1451</v>
      </c>
    </row>
    <row r="66" spans="1:8" ht="11.25">
      <c r="A66" s="45"/>
      <c r="B66" s="45"/>
      <c r="C66" s="60" t="s">
        <v>20</v>
      </c>
      <c r="D66" s="59" t="s">
        <v>21</v>
      </c>
      <c r="E66" s="80">
        <v>500</v>
      </c>
      <c r="F66" s="231"/>
      <c r="G66" s="231"/>
      <c r="H66" s="231">
        <f t="shared" si="3"/>
        <v>500</v>
      </c>
    </row>
    <row r="67" spans="1:8" ht="11.25">
      <c r="A67" s="45"/>
      <c r="B67" s="45"/>
      <c r="C67" s="60" t="s">
        <v>71</v>
      </c>
      <c r="D67" s="59" t="s">
        <v>131</v>
      </c>
      <c r="E67" s="80">
        <v>100</v>
      </c>
      <c r="F67" s="231"/>
      <c r="G67" s="231"/>
      <c r="H67" s="231">
        <f t="shared" si="3"/>
        <v>100</v>
      </c>
    </row>
    <row r="68" spans="1:8" ht="11.25">
      <c r="A68" s="45"/>
      <c r="B68" s="45"/>
      <c r="C68" s="60" t="s">
        <v>18</v>
      </c>
      <c r="D68" s="18" t="s">
        <v>19</v>
      </c>
      <c r="E68" s="80">
        <v>200</v>
      </c>
      <c r="F68" s="231"/>
      <c r="G68" s="231"/>
      <c r="H68" s="231">
        <f t="shared" si="3"/>
        <v>200</v>
      </c>
    </row>
    <row r="69" spans="1:8" ht="22.5">
      <c r="A69" s="45"/>
      <c r="B69" s="45"/>
      <c r="C69" s="60" t="s">
        <v>93</v>
      </c>
      <c r="D69" s="29" t="s">
        <v>94</v>
      </c>
      <c r="E69" s="80">
        <v>500</v>
      </c>
      <c r="F69" s="231"/>
      <c r="G69" s="231"/>
      <c r="H69" s="231">
        <f t="shared" si="3"/>
        <v>500</v>
      </c>
    </row>
    <row r="70" spans="1:8" ht="11.25">
      <c r="A70" s="45"/>
      <c r="B70" s="45"/>
      <c r="C70" s="60" t="s">
        <v>40</v>
      </c>
      <c r="D70" s="18" t="s">
        <v>41</v>
      </c>
      <c r="E70" s="80">
        <v>100</v>
      </c>
      <c r="F70" s="231"/>
      <c r="G70" s="231"/>
      <c r="H70" s="231">
        <f t="shared" si="3"/>
        <v>100</v>
      </c>
    </row>
    <row r="71" spans="1:8" ht="11.25">
      <c r="A71" s="63"/>
      <c r="B71" s="63"/>
      <c r="C71" s="53" t="s">
        <v>29</v>
      </c>
      <c r="D71" s="18" t="s">
        <v>30</v>
      </c>
      <c r="E71" s="80">
        <v>2720</v>
      </c>
      <c r="F71" s="231"/>
      <c r="G71" s="231"/>
      <c r="H71" s="231">
        <f t="shared" si="3"/>
        <v>2720</v>
      </c>
    </row>
    <row r="72" spans="1:8" ht="22.5">
      <c r="A72" s="63"/>
      <c r="B72" s="63"/>
      <c r="C72" s="27" t="s">
        <v>95</v>
      </c>
      <c r="D72" s="37" t="s">
        <v>97</v>
      </c>
      <c r="E72" s="80">
        <v>600</v>
      </c>
      <c r="F72" s="231"/>
      <c r="G72" s="231">
        <v>603</v>
      </c>
      <c r="H72" s="231">
        <f t="shared" si="3"/>
        <v>1203</v>
      </c>
    </row>
    <row r="73" spans="1:8" ht="22.5">
      <c r="A73" s="63"/>
      <c r="B73" s="63"/>
      <c r="C73" s="27" t="s">
        <v>96</v>
      </c>
      <c r="D73" s="37" t="s">
        <v>99</v>
      </c>
      <c r="E73" s="80">
        <v>400</v>
      </c>
      <c r="F73" s="231"/>
      <c r="G73" s="231"/>
      <c r="H73" s="231">
        <f t="shared" si="3"/>
        <v>400</v>
      </c>
    </row>
    <row r="74" spans="1:8" ht="22.5">
      <c r="A74" s="63"/>
      <c r="B74" s="58"/>
      <c r="C74" s="30" t="s">
        <v>98</v>
      </c>
      <c r="D74" s="29" t="s">
        <v>100</v>
      </c>
      <c r="E74" s="80">
        <v>200</v>
      </c>
      <c r="F74" s="231"/>
      <c r="G74" s="231"/>
      <c r="H74" s="231">
        <f t="shared" si="3"/>
        <v>200</v>
      </c>
    </row>
    <row r="75" spans="1:8" ht="56.25">
      <c r="A75" s="45"/>
      <c r="B75" s="56" t="s">
        <v>15</v>
      </c>
      <c r="C75" s="54"/>
      <c r="D75" s="15" t="s">
        <v>264</v>
      </c>
      <c r="E75" s="79">
        <f>E76</f>
        <v>12800</v>
      </c>
      <c r="F75" s="244">
        <f>F76</f>
        <v>0</v>
      </c>
      <c r="G75" s="244">
        <f>G76</f>
        <v>2000</v>
      </c>
      <c r="H75" s="244">
        <f>H76</f>
        <v>14800</v>
      </c>
    </row>
    <row r="76" spans="1:8" ht="11.25">
      <c r="A76" s="63"/>
      <c r="B76" s="53"/>
      <c r="C76" s="21" t="s">
        <v>32</v>
      </c>
      <c r="D76" s="21" t="s">
        <v>132</v>
      </c>
      <c r="E76" s="26">
        <v>12800</v>
      </c>
      <c r="F76" s="231"/>
      <c r="G76" s="231">
        <v>2000</v>
      </c>
      <c r="H76" s="231">
        <f t="shared" si="3"/>
        <v>14800</v>
      </c>
    </row>
    <row r="77" spans="1:8" ht="22.5">
      <c r="A77" s="45"/>
      <c r="B77" s="45" t="s">
        <v>16</v>
      </c>
      <c r="C77" s="45"/>
      <c r="D77" s="57" t="s">
        <v>92</v>
      </c>
      <c r="E77" s="239">
        <f>E78</f>
        <v>107900</v>
      </c>
      <c r="F77" s="244">
        <f>F78</f>
        <v>0</v>
      </c>
      <c r="G77" s="244">
        <f>G78</f>
        <v>10600</v>
      </c>
      <c r="H77" s="244">
        <f>H78</f>
        <v>118500</v>
      </c>
    </row>
    <row r="78" spans="1:8" ht="11.25">
      <c r="A78" s="58"/>
      <c r="B78" s="53"/>
      <c r="C78" s="18" t="s">
        <v>33</v>
      </c>
      <c r="D78" s="18" t="s">
        <v>34</v>
      </c>
      <c r="E78" s="80">
        <v>107900</v>
      </c>
      <c r="F78" s="231"/>
      <c r="G78" s="231">
        <v>10600</v>
      </c>
      <c r="H78" s="231">
        <f t="shared" si="3"/>
        <v>118500</v>
      </c>
    </row>
    <row r="79" spans="1:8" ht="11.25">
      <c r="A79" s="226"/>
      <c r="B79" s="226"/>
      <c r="C79" s="226"/>
      <c r="D79" s="227" t="s">
        <v>17</v>
      </c>
      <c r="E79" s="228">
        <f>SUM(E58,E53,E48)</f>
        <v>3353136</v>
      </c>
      <c r="F79" s="229">
        <f>SUM(F58,F53,F48)</f>
        <v>0</v>
      </c>
      <c r="G79" s="229">
        <f>SUM(G58,G53,G48)</f>
        <v>32700</v>
      </c>
      <c r="H79" s="229">
        <f>SUM(H58,H53,H48)</f>
        <v>3385836</v>
      </c>
    </row>
  </sheetData>
  <sheetProtection/>
  <mergeCells count="5">
    <mergeCell ref="A8:E8"/>
    <mergeCell ref="D2:E2"/>
    <mergeCell ref="D3:E3"/>
    <mergeCell ref="D4:E4"/>
    <mergeCell ref="D5:E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3">
      <pane ySplit="9" topLeftCell="A12" activePane="bottomLeft" state="frozen"/>
      <selection pane="topLeft" activeCell="A3" sqref="A3"/>
      <selection pane="bottomLeft" activeCell="E4" sqref="E4:F4"/>
    </sheetView>
  </sheetViews>
  <sheetFormatPr defaultColWidth="9.00390625" defaultRowHeight="12.75"/>
  <cols>
    <col min="1" max="1" width="4.875" style="7" customWidth="1"/>
    <col min="2" max="2" width="6.00390625" style="7" customWidth="1"/>
    <col min="3" max="3" width="6.875" style="7" customWidth="1"/>
    <col min="4" max="4" width="45.125" style="48" customWidth="1"/>
    <col min="5" max="5" width="14.00390625" style="3" customWidth="1"/>
    <col min="6" max="16384" width="9.125" style="6" customWidth="1"/>
  </cols>
  <sheetData>
    <row r="2" ht="11.25">
      <c r="D2" s="47"/>
    </row>
    <row r="3" ht="11.25">
      <c r="E3" s="3" t="s">
        <v>274</v>
      </c>
    </row>
    <row r="4" spans="4:6" ht="11.25">
      <c r="D4" s="47"/>
      <c r="E4" s="308" t="s">
        <v>279</v>
      </c>
      <c r="F4" s="308"/>
    </row>
    <row r="5" spans="1:5" ht="11.25">
      <c r="A5" s="49"/>
      <c r="C5" s="49"/>
      <c r="D5" s="50"/>
      <c r="E5" s="3" t="s">
        <v>42</v>
      </c>
    </row>
    <row r="6" spans="1:5" ht="13.5" customHeight="1">
      <c r="A6" s="49"/>
      <c r="B6" s="51"/>
      <c r="C6" s="49"/>
      <c r="D6" s="50"/>
      <c r="E6" s="3" t="s">
        <v>254</v>
      </c>
    </row>
    <row r="7" spans="1:4" ht="23.25" customHeight="1">
      <c r="A7" s="49"/>
      <c r="B7" s="51"/>
      <c r="C7" s="49"/>
      <c r="D7" s="50"/>
    </row>
    <row r="8" spans="1:4" ht="12.75" customHeight="1">
      <c r="A8" s="49"/>
      <c r="B8" s="51" t="s">
        <v>271</v>
      </c>
      <c r="C8" s="49"/>
      <c r="D8" s="50"/>
    </row>
    <row r="9" spans="1:4" ht="9.75" customHeight="1">
      <c r="A9" s="49"/>
      <c r="B9" s="51"/>
      <c r="C9" s="49"/>
      <c r="D9" s="50"/>
    </row>
    <row r="10" spans="1:5" ht="13.5" customHeight="1">
      <c r="A10" s="1" t="s">
        <v>0</v>
      </c>
      <c r="B10" s="1" t="s">
        <v>1</v>
      </c>
      <c r="C10" s="1" t="s">
        <v>2</v>
      </c>
      <c r="D10" s="52" t="s">
        <v>3</v>
      </c>
      <c r="E10" s="207" t="s">
        <v>270</v>
      </c>
    </row>
    <row r="11" spans="1:5" ht="12" customHeight="1">
      <c r="A11" s="1"/>
      <c r="B11" s="1"/>
      <c r="C11" s="1"/>
      <c r="D11" s="52"/>
      <c r="E11" s="53"/>
    </row>
    <row r="12" spans="1:5" ht="13.5" customHeight="1" hidden="1">
      <c r="A12" s="55" t="s">
        <v>11</v>
      </c>
      <c r="B12" s="55"/>
      <c r="C12" s="55"/>
      <c r="D12" s="34" t="s">
        <v>12</v>
      </c>
      <c r="E12" s="20">
        <f>SUM(E13)</f>
        <v>0</v>
      </c>
    </row>
    <row r="13" spans="1:5" ht="11.25" hidden="1">
      <c r="A13" s="56"/>
      <c r="B13" s="54" t="s">
        <v>75</v>
      </c>
      <c r="C13" s="54"/>
      <c r="D13" s="15" t="s">
        <v>76</v>
      </c>
      <c r="E13" s="20">
        <f>SUM(E14)</f>
        <v>0</v>
      </c>
    </row>
    <row r="14" spans="1:5" ht="11.25" hidden="1">
      <c r="A14" s="58"/>
      <c r="B14" s="60"/>
      <c r="C14" s="60" t="s">
        <v>109</v>
      </c>
      <c r="D14" s="59" t="s">
        <v>110</v>
      </c>
      <c r="E14" s="20">
        <v>0</v>
      </c>
    </row>
    <row r="15" spans="1:5" s="4" customFormat="1" ht="21.75" customHeight="1">
      <c r="A15" s="217" t="s">
        <v>4</v>
      </c>
      <c r="B15" s="205"/>
      <c r="C15" s="205"/>
      <c r="D15" s="216" t="s">
        <v>5</v>
      </c>
      <c r="E15" s="206">
        <f>E16</f>
        <v>27000</v>
      </c>
    </row>
    <row r="16" spans="1:5" s="9" customFormat="1" ht="21" customHeight="1">
      <c r="A16" s="56"/>
      <c r="B16" s="220" t="s">
        <v>6</v>
      </c>
      <c r="C16" s="56"/>
      <c r="D16" s="65" t="s">
        <v>7</v>
      </c>
      <c r="E16" s="16">
        <f>E17</f>
        <v>27000</v>
      </c>
    </row>
    <row r="17" spans="1:5" s="9" customFormat="1" ht="18" customHeight="1">
      <c r="A17" s="58"/>
      <c r="B17" s="64"/>
      <c r="C17" s="53" t="s">
        <v>268</v>
      </c>
      <c r="D17" s="62" t="s">
        <v>269</v>
      </c>
      <c r="E17" s="20">
        <v>27000</v>
      </c>
    </row>
    <row r="18" spans="1:5" s="9" customFormat="1" ht="21" customHeight="1">
      <c r="A18" s="204"/>
      <c r="B18" s="205"/>
      <c r="C18" s="205"/>
      <c r="D18" s="216" t="s">
        <v>17</v>
      </c>
      <c r="E18" s="206">
        <f>E15</f>
        <v>27000</v>
      </c>
    </row>
    <row r="19" spans="1:4" ht="11.25" customHeight="1">
      <c r="A19" s="49"/>
      <c r="B19" s="49"/>
      <c r="C19" s="49"/>
      <c r="D19" s="50"/>
    </row>
  </sheetData>
  <sheetProtection/>
  <mergeCells count="1">
    <mergeCell ref="E4:F4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2009-03-25T06:22:01Z</cp:lastPrinted>
  <dcterms:created xsi:type="dcterms:W3CDTF">1997-02-26T13:46:56Z</dcterms:created>
  <dcterms:modified xsi:type="dcterms:W3CDTF">2009-03-25T06:25:07Z</dcterms:modified>
  <cp:category/>
  <cp:version/>
  <cp:contentType/>
  <cp:contentStatus/>
</cp:coreProperties>
</file>