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7305" activeTab="0"/>
  </bookViews>
  <sheets>
    <sheet name="Prognoza 287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<sst xmlns="http://schemas.openxmlformats.org/spreadsheetml/2006/main" count="32" uniqueCount="32">
  <si>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RAZEM</t>
  </si>
  <si>
    <t>Prognoza kształtowania się kwoty długu Gminy Czempiń</t>
  </si>
  <si>
    <t>Rok</t>
  </si>
  <si>
    <t>A</t>
  </si>
  <si>
    <t>B</t>
  </si>
  <si>
    <t>C</t>
  </si>
  <si>
    <t>D</t>
  </si>
  <si>
    <t>E</t>
  </si>
  <si>
    <t>F</t>
  </si>
  <si>
    <t>Sporz.</t>
  </si>
  <si>
    <t>G</t>
  </si>
  <si>
    <t>H</t>
  </si>
  <si>
    <t>I</t>
  </si>
  <si>
    <t>J</t>
  </si>
  <si>
    <t>Razem raty + odsetki</t>
  </si>
  <si>
    <t>Stan zadłuż.na koniec roku</t>
  </si>
  <si>
    <t>Plan dochodów</t>
  </si>
  <si>
    <t>Przewidywany okres karencji</t>
  </si>
  <si>
    <t>Przewidywany okres spłaty</t>
  </si>
  <si>
    <t>Art. 169 (F*100/H)</t>
  </si>
  <si>
    <t>Art. 170 (G*100/H)</t>
  </si>
  <si>
    <t>Raty pozostałych kredytów i pożyczek</t>
  </si>
  <si>
    <t>Odsetki od pozost.kredytów i pożyczek</t>
  </si>
  <si>
    <t>Wartość opiniowanego kredytu</t>
  </si>
  <si>
    <t>5 lat</t>
  </si>
  <si>
    <t>2.870.000 zł</t>
  </si>
  <si>
    <t>Raty planowanego kredytu 2.870.000 zł</t>
  </si>
  <si>
    <t>Skarbnik</t>
  </si>
  <si>
    <t>Halina Łączna</t>
  </si>
  <si>
    <t>Odsetki od plan.kredytu 2.870.000</t>
  </si>
  <si>
    <t>Czempiń,19.01.2009</t>
  </si>
  <si>
    <t>do 31.01.2010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</si>
</sst>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gray0625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2:J32"/>
  <sheetViews>
    <sheetView tabSelected="1" workbookViewId="0" topLeftCell="A1">
      <pane xSplit="14505" topLeftCell="M1" activePane="topLeft" state="split"/>
      <selection pane="topLeft" activeCell="D24" sqref="D24"/>
      <selection pane="topRight" activeCell="M1" sqref="M1"/>
    </sheetView>
  </sheetViews>
  <sheetFormatPr defaultColWidth="9.00390625" defaultRowHeight="12.75"/>
  <cols>
    <col min="1" max="1" width="6.875" style="1" customWidth="1"/>
    <col min="2" max="2" width="15.25390625" style="1" customWidth="1"/>
    <col min="3" max="3" width="13.75390625" style="1" customWidth="1"/>
    <col min="4" max="8" width="15.75390625" style="1" customWidth="1"/>
    <col min="9" max="10" width="10.00390625" style="1" customWidth="1"/>
    <col min="11" max="11" width="5.75390625" style="1" customWidth="1"/>
    <col min="12" max="16384" width="9.125" style="1" customWidth="1"/>
  </cols>
  <sheetData>
    <row r="2" spans="2:3" ht="11.25">
      <c r="B2" s="15" t="s">
        <v>1</v>
      </c>
      <c r="C2" s="14"/>
    </row>
    <row r="3" spans="2:3" ht="11.25">
      <c r="B3" s="15"/>
      <c r="C3" s="14"/>
    </row>
    <row r="4" spans="2:4" ht="11.25">
      <c r="B4" s="15" t="s">
        <v>23</v>
      </c>
      <c r="C4" s="14"/>
      <c r="D4" s="19" t="s">
        <v>25</v>
      </c>
    </row>
    <row r="5" spans="2:4" ht="11.25">
      <c r="B5" s="15" t="s">
        <v>17</v>
      </c>
      <c r="C5" s="14"/>
      <c r="D5" s="17" t="s">
        <v>31</v>
      </c>
    </row>
    <row r="6" spans="2:4" ht="11.25">
      <c r="B6" s="15" t="s">
        <v>18</v>
      </c>
      <c r="C6" s="14"/>
      <c r="D6" s="17" t="s">
        <v>24</v>
      </c>
    </row>
    <row r="7" spans="2:4" ht="11.25">
      <c r="B7" s="15"/>
      <c r="C7" s="14"/>
      <c r="D7" s="18"/>
    </row>
    <row r="8" ht="12" thickBot="1"/>
    <row r="9" spans="1:10" s="14" customFormat="1" ht="11.25">
      <c r="A9" s="21" t="s">
        <v>2</v>
      </c>
      <c r="B9" s="21" t="s">
        <v>26</v>
      </c>
      <c r="C9" s="21" t="s">
        <v>29</v>
      </c>
      <c r="D9" s="21" t="s">
        <v>21</v>
      </c>
      <c r="E9" s="21" t="s">
        <v>22</v>
      </c>
      <c r="F9" s="21" t="s">
        <v>14</v>
      </c>
      <c r="G9" s="21" t="s">
        <v>15</v>
      </c>
      <c r="H9" s="21" t="s">
        <v>16</v>
      </c>
      <c r="I9" s="21" t="s">
        <v>19</v>
      </c>
      <c r="J9" s="24" t="s">
        <v>20</v>
      </c>
    </row>
    <row r="10" spans="1:10" s="14" customFormat="1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5"/>
    </row>
    <row r="11" spans="1:10" s="14" customFormat="1" ht="18.75" customHeight="1" thickBot="1">
      <c r="A11" s="23"/>
      <c r="B11" s="23"/>
      <c r="C11" s="23"/>
      <c r="D11" s="23"/>
      <c r="E11" s="23"/>
      <c r="F11" s="23"/>
      <c r="G11" s="23"/>
      <c r="H11" s="23"/>
      <c r="I11" s="23"/>
      <c r="J11" s="26"/>
    </row>
    <row r="12" spans="1:10" s="13" customFormat="1" ht="11.25">
      <c r="A12" s="11" t="s">
        <v>3</v>
      </c>
      <c r="B12" s="11" t="s">
        <v>4</v>
      </c>
      <c r="C12" s="11" t="s">
        <v>5</v>
      </c>
      <c r="D12" s="11" t="s">
        <v>6</v>
      </c>
      <c r="E12" s="10" t="s">
        <v>7</v>
      </c>
      <c r="F12" s="10" t="s">
        <v>8</v>
      </c>
      <c r="G12" s="10" t="s">
        <v>10</v>
      </c>
      <c r="H12" s="10" t="s">
        <v>11</v>
      </c>
      <c r="I12" s="11" t="s">
        <v>12</v>
      </c>
      <c r="J12" s="12" t="s">
        <v>13</v>
      </c>
    </row>
    <row r="13" spans="1:10" ht="11.25">
      <c r="A13" s="7">
        <v>2009</v>
      </c>
      <c r="B13" s="3"/>
      <c r="C13" s="3">
        <v>73988.54</v>
      </c>
      <c r="D13" s="3">
        <v>1440400</v>
      </c>
      <c r="E13" s="2">
        <v>303148.2</v>
      </c>
      <c r="F13" s="2">
        <f aca="true" t="shared" si="0" ref="F13:F19">SUM(B13:E13)</f>
        <v>1817536.74</v>
      </c>
      <c r="G13" s="2">
        <v>9044675.27</v>
      </c>
      <c r="H13" s="5">
        <v>22452446</v>
      </c>
      <c r="I13" s="3">
        <f aca="true" t="shared" si="1" ref="I13:I19">ROUND((F13*100)/H13,2)</f>
        <v>8.1</v>
      </c>
      <c r="J13" s="6">
        <f aca="true" t="shared" si="2" ref="J13:J19">ROUND((G13*100)/H13,2)</f>
        <v>40.28</v>
      </c>
    </row>
    <row r="14" spans="1:10" ht="11.25">
      <c r="A14" s="7">
        <v>2010</v>
      </c>
      <c r="B14" s="3">
        <v>300000</v>
      </c>
      <c r="C14" s="3">
        <v>174589.8</v>
      </c>
      <c r="D14" s="3">
        <v>1691930</v>
      </c>
      <c r="E14" s="2">
        <v>338336.57</v>
      </c>
      <c r="F14" s="2">
        <f t="shared" si="0"/>
        <v>2504856.3699999996</v>
      </c>
      <c r="G14" s="2">
        <f aca="true" t="shared" si="3" ref="G14:G19">G13-B14-D14</f>
        <v>7052745.27</v>
      </c>
      <c r="H14" s="5">
        <f aca="true" t="shared" si="4" ref="H14:H19">H13*101%</f>
        <v>22676970.46</v>
      </c>
      <c r="I14" s="3">
        <f t="shared" si="1"/>
        <v>11.05</v>
      </c>
      <c r="J14" s="6">
        <f t="shared" si="2"/>
        <v>31.1</v>
      </c>
    </row>
    <row r="15" spans="1:10" ht="11.25">
      <c r="A15" s="7">
        <v>2011</v>
      </c>
      <c r="B15" s="3">
        <v>320000</v>
      </c>
      <c r="C15" s="3">
        <v>169811.67</v>
      </c>
      <c r="D15" s="3">
        <v>1682745.27</v>
      </c>
      <c r="E15" s="2">
        <v>275340.32</v>
      </c>
      <c r="F15" s="2">
        <f t="shared" si="0"/>
        <v>2447897.26</v>
      </c>
      <c r="G15" s="2">
        <f t="shared" si="3"/>
        <v>5050000</v>
      </c>
      <c r="H15" s="5">
        <f t="shared" si="4"/>
        <v>22903740.1646</v>
      </c>
      <c r="I15" s="3">
        <f t="shared" si="1"/>
        <v>10.69</v>
      </c>
      <c r="J15" s="6">
        <f t="shared" si="2"/>
        <v>22.05</v>
      </c>
    </row>
    <row r="16" spans="1:10" ht="11.25">
      <c r="A16" s="7">
        <v>2012</v>
      </c>
      <c r="B16" s="3">
        <v>900000</v>
      </c>
      <c r="C16" s="3">
        <v>131615.63</v>
      </c>
      <c r="D16" s="3">
        <v>1180000</v>
      </c>
      <c r="E16" s="2">
        <v>201689.34</v>
      </c>
      <c r="F16" s="2">
        <f t="shared" si="0"/>
        <v>2413304.9699999997</v>
      </c>
      <c r="G16" s="2">
        <f t="shared" si="3"/>
        <v>2970000</v>
      </c>
      <c r="H16" s="5">
        <f t="shared" si="4"/>
        <v>23132777.566246</v>
      </c>
      <c r="I16" s="3">
        <f t="shared" si="1"/>
        <v>10.43</v>
      </c>
      <c r="J16" s="6">
        <f t="shared" si="2"/>
        <v>12.84</v>
      </c>
    </row>
    <row r="17" spans="1:10" ht="11.25">
      <c r="A17" s="7">
        <v>2013</v>
      </c>
      <c r="B17" s="3">
        <v>1350000</v>
      </c>
      <c r="C17" s="3">
        <v>58206.25</v>
      </c>
      <c r="D17" s="3">
        <v>620000</v>
      </c>
      <c r="E17" s="2">
        <v>143034.5</v>
      </c>
      <c r="F17" s="2">
        <f t="shared" si="0"/>
        <v>2171240.75</v>
      </c>
      <c r="G17" s="2">
        <f t="shared" si="3"/>
        <v>1000000</v>
      </c>
      <c r="H17" s="5">
        <f t="shared" si="4"/>
        <v>23364105.34190846</v>
      </c>
      <c r="I17" s="3">
        <f t="shared" si="1"/>
        <v>9.29</v>
      </c>
      <c r="J17" s="6">
        <f t="shared" si="2"/>
        <v>4.28</v>
      </c>
    </row>
    <row r="18" spans="1:10" ht="11.25">
      <c r="A18" s="7">
        <v>2014</v>
      </c>
      <c r="B18" s="3">
        <v>0</v>
      </c>
      <c r="C18" s="3"/>
      <c r="D18" s="3">
        <v>600000</v>
      </c>
      <c r="E18" s="2">
        <v>56852.15</v>
      </c>
      <c r="F18" s="2">
        <f t="shared" si="0"/>
        <v>656852.15</v>
      </c>
      <c r="G18" s="2">
        <f t="shared" si="3"/>
        <v>400000</v>
      </c>
      <c r="H18" s="5">
        <f t="shared" si="4"/>
        <v>23597746.395327542</v>
      </c>
      <c r="I18" s="3">
        <f t="shared" si="1"/>
        <v>2.78</v>
      </c>
      <c r="J18" s="6">
        <f t="shared" si="2"/>
        <v>1.7</v>
      </c>
    </row>
    <row r="19" spans="1:10" ht="11.25">
      <c r="A19" s="7">
        <v>2015</v>
      </c>
      <c r="B19" s="3">
        <v>0</v>
      </c>
      <c r="C19" s="3">
        <v>0</v>
      </c>
      <c r="D19" s="3">
        <v>400000</v>
      </c>
      <c r="E19" s="2">
        <v>12000</v>
      </c>
      <c r="F19" s="2">
        <f t="shared" si="0"/>
        <v>412000</v>
      </c>
      <c r="G19" s="2">
        <f t="shared" si="3"/>
        <v>0</v>
      </c>
      <c r="H19" s="5">
        <f t="shared" si="4"/>
        <v>23833723.859280817</v>
      </c>
      <c r="I19" s="3">
        <f t="shared" si="1"/>
        <v>1.73</v>
      </c>
      <c r="J19" s="6">
        <f t="shared" si="2"/>
        <v>0</v>
      </c>
    </row>
    <row r="20" spans="1:10" s="4" customFormat="1" ht="11.25">
      <c r="A20" s="8" t="s">
        <v>0</v>
      </c>
      <c r="B20" s="9">
        <f>SUM(B13:B19)</f>
        <v>2870000</v>
      </c>
      <c r="C20" s="9">
        <f>SUM(C13:C19)</f>
        <v>608211.89</v>
      </c>
      <c r="D20" s="9">
        <f>SUM(D13:D19)</f>
        <v>7615075.27</v>
      </c>
      <c r="E20" s="9">
        <f>SUM(E13:E19)</f>
        <v>1330401.08</v>
      </c>
      <c r="F20" s="9">
        <f>SUM(F13:F19)</f>
        <v>12423688.24</v>
      </c>
      <c r="G20" s="9"/>
      <c r="H20" s="5"/>
      <c r="I20" s="9"/>
      <c r="J20" s="9"/>
    </row>
    <row r="22" spans="4:5" ht="11.25">
      <c r="D22" s="16"/>
      <c r="E22" s="16"/>
    </row>
    <row r="23" ht="11.25">
      <c r="D23" s="16"/>
    </row>
    <row r="24" spans="1:8" ht="11.25">
      <c r="A24" s="1" t="s">
        <v>9</v>
      </c>
      <c r="B24" s="20" t="s">
        <v>27</v>
      </c>
      <c r="E24" s="16"/>
      <c r="H24" s="1" t="s">
        <v>30</v>
      </c>
    </row>
    <row r="25" spans="2:5" ht="11.25">
      <c r="B25" s="20"/>
      <c r="E25" s="16"/>
    </row>
    <row r="26" spans="2:5" ht="11.25">
      <c r="B26" s="20"/>
      <c r="E26" s="16"/>
    </row>
    <row r="27" spans="2:5" ht="11.25">
      <c r="B27" s="20" t="s">
        <v>28</v>
      </c>
      <c r="E27" s="16"/>
    </row>
    <row r="28" ht="11.25">
      <c r="E28" s="16"/>
    </row>
    <row r="29" ht="11.25">
      <c r="E29" s="16"/>
    </row>
    <row r="30" ht="11.25">
      <c r="E30" s="16"/>
    </row>
    <row r="31" ht="11.25">
      <c r="E31" s="16"/>
    </row>
    <row r="32" ht="11.25">
      <c r="E32" s="16"/>
    </row>
  </sheetData>
  <sheetProtection/>
  <mergeCells count="10">
    <mergeCell ref="A9:A11"/>
    <mergeCell ref="B9:B11"/>
    <mergeCell ref="C9:C11"/>
    <mergeCell ref="D9:D11"/>
    <mergeCell ref="I9:I11"/>
    <mergeCell ref="J9:J11"/>
    <mergeCell ref="E9:E11"/>
    <mergeCell ref="F9:F11"/>
    <mergeCell ref="G9:G11"/>
    <mergeCell ref="H9:H11"/>
  </mergeCells>
  <printOptions/>
  <pageMargins left="0.5905511811023623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CZEMPIN</dc:creator>
  <cp:keywords/>
  <dc:description/>
  <cp:lastModifiedBy>Cartman</cp:lastModifiedBy>
  <cp:lastPrinted>2009-01-19T09:38:27Z</cp:lastPrinted>
  <dcterms:created xsi:type="dcterms:W3CDTF">2001-09-25T06:10:23Z</dcterms:created>
  <dcterms:modified xsi:type="dcterms:W3CDTF">2009-01-19T11:56:56Z</dcterms:modified>
  <cp:category/>
  <cp:version/>
  <cp:contentType/>
  <cp:contentStatus/>
</cp:coreProperties>
</file>